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Ranking DNA Miasta\publikacja\"/>
    </mc:Choice>
  </mc:AlternateContent>
  <bookViews>
    <workbookView xWindow="0" yWindow="0" windowWidth="23040" windowHeight="9120"/>
  </bookViews>
  <sheets>
    <sheet name="WSKAŹNIK WYNIKI wartości" sheetId="7" r:id="rId1"/>
    <sheet name="WSKAŹNIK WYNIKI" sheetId="2" r:id="rId2"/>
    <sheet name="WSKAŹNIK BUDOWA DANE" sheetId="3" r:id="rId3"/>
  </sheets>
  <definedNames>
    <definedName name="_FilterDatabase_0" localSheetId="2">'WSKAŹNIK BUDOWA DANE'!$B$7:$AW$7</definedName>
    <definedName name="_xlnm._FilterDatabase" localSheetId="2">'WSKAŹNIK BUDOWA DANE'!$B$7:$AW$108</definedName>
    <definedName name="_xlnm._FilterDatabase" localSheetId="1">'WSKAŹNIK WYNIKI'!$B$7:$AW$108</definedName>
    <definedName name="_xlnm._FilterDatabase" localSheetId="0">'WSKAŹNIK WYNIKI wartości'!$B$7:$AW$108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10" i="3" l="1"/>
  <c r="V111" i="3"/>
  <c r="V8" i="2"/>
  <c r="P113" i="3"/>
  <c r="Q113" i="3"/>
  <c r="R113" i="3"/>
  <c r="S113" i="3"/>
  <c r="V113" i="3"/>
  <c r="W113" i="3"/>
  <c r="X113" i="3"/>
  <c r="Y113" i="3"/>
  <c r="AB113" i="3"/>
  <c r="AC113" i="3"/>
  <c r="AD113" i="3"/>
  <c r="AE113" i="3"/>
  <c r="AF113" i="3"/>
  <c r="AN8" i="3"/>
  <c r="AO8" i="3" s="1"/>
  <c r="AN9" i="3"/>
  <c r="AN10" i="3"/>
  <c r="AO10" i="3" s="1"/>
  <c r="AN11" i="3"/>
  <c r="AO11" i="3" s="1"/>
  <c r="AN12" i="3"/>
  <c r="AO12" i="3" s="1"/>
  <c r="AN13" i="3"/>
  <c r="AO13" i="3" s="1"/>
  <c r="AN14" i="3"/>
  <c r="AO14" i="3" s="1"/>
  <c r="AN15" i="3"/>
  <c r="AO15" i="3" s="1"/>
  <c r="AN16" i="3"/>
  <c r="AO16" i="3" s="1"/>
  <c r="AN17" i="3"/>
  <c r="AO17" i="3" s="1"/>
  <c r="AN18" i="3"/>
  <c r="AO18" i="3" s="1"/>
  <c r="AN19" i="3"/>
  <c r="AO19" i="3" s="1"/>
  <c r="AN20" i="3"/>
  <c r="AO20" i="3" s="1"/>
  <c r="AN21" i="3"/>
  <c r="AO21" i="3" s="1"/>
  <c r="AN22" i="3"/>
  <c r="AO22" i="3" s="1"/>
  <c r="AN23" i="3"/>
  <c r="AO23" i="3" s="1"/>
  <c r="AN24" i="3"/>
  <c r="AO24" i="3" s="1"/>
  <c r="AN25" i="3"/>
  <c r="AO25" i="3" s="1"/>
  <c r="AN26" i="3"/>
  <c r="AO26" i="3" s="1"/>
  <c r="AN27" i="3"/>
  <c r="AO27" i="3" s="1"/>
  <c r="AN28" i="3"/>
  <c r="AO28" i="3" s="1"/>
  <c r="AN29" i="3"/>
  <c r="AO29" i="3" s="1"/>
  <c r="AN30" i="3"/>
  <c r="AO30" i="3" s="1"/>
  <c r="AN31" i="3"/>
  <c r="AO31" i="3" s="1"/>
  <c r="AN32" i="3"/>
  <c r="AO32" i="3" s="1"/>
  <c r="AN33" i="3"/>
  <c r="AO33" i="3" s="1"/>
  <c r="AN34" i="3"/>
  <c r="AO34" i="3" s="1"/>
  <c r="AN35" i="3"/>
  <c r="AO35" i="3" s="1"/>
  <c r="AN36" i="3"/>
  <c r="AO36" i="3" s="1"/>
  <c r="AN37" i="3"/>
  <c r="AO37" i="3" s="1"/>
  <c r="AN38" i="3"/>
  <c r="AO38" i="3" s="1"/>
  <c r="AN39" i="3"/>
  <c r="AO39" i="3" s="1"/>
  <c r="AN40" i="3"/>
  <c r="AO40" i="3" s="1"/>
  <c r="AN41" i="3"/>
  <c r="AO41" i="3" s="1"/>
  <c r="AN42" i="3"/>
  <c r="AO42" i="3" s="1"/>
  <c r="AN43" i="3"/>
  <c r="AO43" i="3" s="1"/>
  <c r="AN44" i="3"/>
  <c r="AO44" i="3" s="1"/>
  <c r="AN45" i="3"/>
  <c r="AO45" i="3" s="1"/>
  <c r="AN46" i="3"/>
  <c r="AO46" i="3" s="1"/>
  <c r="AN47" i="3"/>
  <c r="AO47" i="3" s="1"/>
  <c r="AN48" i="3"/>
  <c r="AO48" i="3" s="1"/>
  <c r="AN49" i="3"/>
  <c r="AO49" i="3" s="1"/>
  <c r="AN50" i="3"/>
  <c r="AO50" i="3" s="1"/>
  <c r="AN51" i="3"/>
  <c r="AO51" i="3" s="1"/>
  <c r="AN52" i="3"/>
  <c r="AO52" i="3" s="1"/>
  <c r="AN53" i="3"/>
  <c r="AO53" i="3" s="1"/>
  <c r="AN54" i="3"/>
  <c r="AO54" i="3" s="1"/>
  <c r="AN55" i="3"/>
  <c r="AO55" i="3" s="1"/>
  <c r="AN56" i="3"/>
  <c r="AO56" i="3" s="1"/>
  <c r="AN57" i="3"/>
  <c r="AO57" i="3" s="1"/>
  <c r="AN58" i="3"/>
  <c r="AO58" i="3" s="1"/>
  <c r="AN59" i="3"/>
  <c r="AO59" i="3" s="1"/>
  <c r="AN60" i="3"/>
  <c r="AO60" i="3" s="1"/>
  <c r="AN61" i="3"/>
  <c r="AO61" i="3" s="1"/>
  <c r="AN62" i="3"/>
  <c r="AO62" i="3" s="1"/>
  <c r="AN63" i="3"/>
  <c r="AO63" i="3" s="1"/>
  <c r="AN64" i="3"/>
  <c r="AO64" i="3" s="1"/>
  <c r="AN65" i="3"/>
  <c r="AO65" i="3" s="1"/>
  <c r="AN66" i="3"/>
  <c r="AO66" i="3" s="1"/>
  <c r="AN67" i="3"/>
  <c r="AO67" i="3" s="1"/>
  <c r="AN68" i="3"/>
  <c r="AO68" i="3" s="1"/>
  <c r="AN69" i="3"/>
  <c r="AO69" i="3" s="1"/>
  <c r="AN70" i="3"/>
  <c r="AO70" i="3" s="1"/>
  <c r="AN71" i="3"/>
  <c r="AO71" i="3" s="1"/>
  <c r="AN72" i="3"/>
  <c r="AO72" i="3" s="1"/>
  <c r="AN73" i="3"/>
  <c r="AO73" i="3" s="1"/>
  <c r="AN74" i="3"/>
  <c r="AO74" i="3" s="1"/>
  <c r="AN75" i="3"/>
  <c r="AO75" i="3" s="1"/>
  <c r="AN76" i="3"/>
  <c r="AO76" i="3" s="1"/>
  <c r="AN77" i="3"/>
  <c r="AO77" i="3" s="1"/>
  <c r="AN78" i="3"/>
  <c r="AO78" i="3" s="1"/>
  <c r="AN79" i="3"/>
  <c r="AO79" i="3" s="1"/>
  <c r="AN80" i="3"/>
  <c r="AO80" i="3" s="1"/>
  <c r="AN81" i="3"/>
  <c r="AO81" i="3" s="1"/>
  <c r="AN82" i="3"/>
  <c r="AO82" i="3" s="1"/>
  <c r="AN83" i="3"/>
  <c r="AO83" i="3" s="1"/>
  <c r="AN84" i="3"/>
  <c r="AO84" i="3" s="1"/>
  <c r="AN85" i="3"/>
  <c r="AO85" i="3" s="1"/>
  <c r="AN86" i="3"/>
  <c r="AO86" i="3" s="1"/>
  <c r="AN87" i="3"/>
  <c r="AO87" i="3" s="1"/>
  <c r="AN88" i="3"/>
  <c r="AO88" i="3" s="1"/>
  <c r="AN89" i="3"/>
  <c r="AO89" i="3" s="1"/>
  <c r="AN90" i="3"/>
  <c r="AO90" i="3" s="1"/>
  <c r="AN91" i="3"/>
  <c r="AO91" i="3" s="1"/>
  <c r="AN92" i="3"/>
  <c r="AO92" i="3" s="1"/>
  <c r="AN93" i="3"/>
  <c r="AO93" i="3" s="1"/>
  <c r="AN94" i="3"/>
  <c r="AO94" i="3" s="1"/>
  <c r="AN95" i="3"/>
  <c r="AO95" i="3" s="1"/>
  <c r="AN96" i="3"/>
  <c r="AO96" i="3" s="1"/>
  <c r="AN97" i="3"/>
  <c r="AO97" i="3" s="1"/>
  <c r="AN98" i="3"/>
  <c r="AO98" i="3" s="1"/>
  <c r="AN99" i="3"/>
  <c r="AO99" i="3" s="1"/>
  <c r="AN100" i="3"/>
  <c r="AO100" i="3" s="1"/>
  <c r="AN101" i="3"/>
  <c r="AO101" i="3" s="1"/>
  <c r="AN102" i="3"/>
  <c r="AO102" i="3" s="1"/>
  <c r="AN103" i="3"/>
  <c r="AO103" i="3" s="1"/>
  <c r="AN104" i="3"/>
  <c r="AO104" i="3" s="1"/>
  <c r="AN105" i="3"/>
  <c r="AO105" i="3" s="1"/>
  <c r="AN106" i="3"/>
  <c r="AO106" i="3" s="1"/>
  <c r="AN107" i="3"/>
  <c r="AO107" i="3" s="1"/>
  <c r="AN108" i="3"/>
  <c r="AO108" i="3" s="1"/>
  <c r="AK113" i="3"/>
  <c r="AL113" i="3"/>
  <c r="AM113" i="3"/>
  <c r="AQ113" i="3"/>
  <c r="AR113" i="3"/>
  <c r="AS113" i="3"/>
  <c r="AT113" i="3"/>
  <c r="AU113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13" i="3"/>
  <c r="I113" i="3"/>
  <c r="J113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T97" i="3" s="1"/>
  <c r="K98" i="3"/>
  <c r="K99" i="3"/>
  <c r="T99" i="3" s="1"/>
  <c r="K100" i="3"/>
  <c r="K101" i="3"/>
  <c r="T101" i="3" s="1"/>
  <c r="K102" i="3"/>
  <c r="K103" i="3"/>
  <c r="T103" i="3" s="1"/>
  <c r="K104" i="3"/>
  <c r="K105" i="3"/>
  <c r="T105" i="3" s="1"/>
  <c r="K106" i="3"/>
  <c r="K107" i="3"/>
  <c r="T107" i="3" s="1"/>
  <c r="K108" i="3"/>
  <c r="K113" i="3"/>
  <c r="L113" i="3"/>
  <c r="M113" i="3"/>
  <c r="N113" i="3"/>
  <c r="O113" i="3"/>
  <c r="D113" i="3"/>
  <c r="AU111" i="7"/>
  <c r="AT111" i="7"/>
  <c r="AS111" i="7"/>
  <c r="AR111" i="7"/>
  <c r="AM111" i="7"/>
  <c r="AL111" i="7"/>
  <c r="AK111" i="7"/>
  <c r="AU110" i="7"/>
  <c r="AT110" i="7"/>
  <c r="AS110" i="7"/>
  <c r="AR110" i="7"/>
  <c r="AQ110" i="7"/>
  <c r="AM110" i="7"/>
  <c r="AL110" i="7"/>
  <c r="AK110" i="7"/>
  <c r="AE111" i="7"/>
  <c r="I111" i="7"/>
  <c r="I110" i="7"/>
  <c r="AN110" i="7"/>
  <c r="AN111" i="7"/>
  <c r="AE110" i="7"/>
  <c r="M111" i="7"/>
  <c r="M110" i="7"/>
  <c r="Q111" i="7"/>
  <c r="Q110" i="7"/>
  <c r="W111" i="7"/>
  <c r="W110" i="7"/>
  <c r="S111" i="7"/>
  <c r="S110" i="7"/>
  <c r="O111" i="7"/>
  <c r="O110" i="7"/>
  <c r="AC111" i="7"/>
  <c r="AC110" i="7"/>
  <c r="Y111" i="7"/>
  <c r="Y110" i="7"/>
  <c r="AV110" i="7"/>
  <c r="AV111" i="7"/>
  <c r="J110" i="7"/>
  <c r="N110" i="7"/>
  <c r="N111" i="7"/>
  <c r="R110" i="7"/>
  <c r="R111" i="7"/>
  <c r="V110" i="7"/>
  <c r="V111" i="7"/>
  <c r="AD110" i="7"/>
  <c r="AD111" i="7"/>
  <c r="L110" i="7"/>
  <c r="L111" i="7"/>
  <c r="P110" i="7"/>
  <c r="P111" i="7"/>
  <c r="X110" i="7"/>
  <c r="X111" i="7"/>
  <c r="AB110" i="7"/>
  <c r="AB111" i="7"/>
  <c r="AF110" i="7"/>
  <c r="AF111" i="7"/>
  <c r="AQ111" i="7"/>
  <c r="J111" i="7"/>
  <c r="Z111" i="7"/>
  <c r="K111" i="7"/>
  <c r="K110" i="7"/>
  <c r="Z110" i="7"/>
  <c r="AO111" i="7"/>
  <c r="AO110" i="7"/>
  <c r="T110" i="7"/>
  <c r="T111" i="7"/>
  <c r="AW111" i="7"/>
  <c r="AW110" i="7"/>
  <c r="AI111" i="7"/>
  <c r="AI110" i="7"/>
  <c r="AP111" i="7"/>
  <c r="AA111" i="7"/>
  <c r="AA110" i="7"/>
  <c r="U110" i="7"/>
  <c r="AP110" i="7"/>
  <c r="AG111" i="7"/>
  <c r="AG110" i="7"/>
  <c r="U111" i="7"/>
  <c r="AJ110" i="7"/>
  <c r="AJ111" i="7"/>
  <c r="H110" i="7"/>
  <c r="H111" i="7"/>
  <c r="AH111" i="7"/>
  <c r="AH110" i="7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D110" i="3"/>
  <c r="AD111" i="3"/>
  <c r="AD73" i="2"/>
  <c r="AQ72" i="2"/>
  <c r="AQ71" i="2"/>
  <c r="R110" i="3"/>
  <c r="R111" i="3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E110" i="3"/>
  <c r="AE111" i="3"/>
  <c r="AE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J110" i="3"/>
  <c r="J111" i="3"/>
  <c r="AQ44" i="2"/>
  <c r="AQ43" i="2"/>
  <c r="AQ42" i="2"/>
  <c r="AQ41" i="2"/>
  <c r="R41" i="2"/>
  <c r="AQ40" i="2"/>
  <c r="AQ39" i="2"/>
  <c r="N110" i="3"/>
  <c r="N111" i="3"/>
  <c r="AQ38" i="2"/>
  <c r="AQ37" i="2"/>
  <c r="AQ36" i="2"/>
  <c r="AQ35" i="2"/>
  <c r="AQ34" i="2"/>
  <c r="AD34" i="2"/>
  <c r="AQ33" i="2"/>
  <c r="R33" i="2"/>
  <c r="AQ32" i="2"/>
  <c r="AQ31" i="2"/>
  <c r="AQ30" i="2"/>
  <c r="AQ29" i="2"/>
  <c r="AQ28" i="2"/>
  <c r="AQ27" i="2"/>
  <c r="AQ26" i="2"/>
  <c r="AD26" i="2"/>
  <c r="AQ25" i="2"/>
  <c r="R25" i="2"/>
  <c r="AQ24" i="2"/>
  <c r="AQ23" i="2"/>
  <c r="AQ22" i="2"/>
  <c r="AQ21" i="2"/>
  <c r="AQ20" i="2"/>
  <c r="AQ19" i="2"/>
  <c r="AQ18" i="2"/>
  <c r="AQ17" i="2"/>
  <c r="J17" i="2"/>
  <c r="AQ16" i="2"/>
  <c r="J16" i="2"/>
  <c r="AQ15" i="2"/>
  <c r="S110" i="3"/>
  <c r="S111" i="3"/>
  <c r="S15" i="2"/>
  <c r="AQ14" i="2"/>
  <c r="J14" i="2"/>
  <c r="AQ13" i="2"/>
  <c r="AQ12" i="2"/>
  <c r="AQ11" i="2"/>
  <c r="AE11" i="2"/>
  <c r="AQ10" i="2"/>
  <c r="AQ9" i="2"/>
  <c r="AQ8" i="2"/>
  <c r="AU111" i="3"/>
  <c r="AT111" i="3"/>
  <c r="AS111" i="3"/>
  <c r="AR111" i="3"/>
  <c r="AQ111" i="3"/>
  <c r="AM111" i="3"/>
  <c r="AL111" i="3"/>
  <c r="AK111" i="3"/>
  <c r="AF111" i="3"/>
  <c r="AC111" i="3"/>
  <c r="AB111" i="3"/>
  <c r="Y111" i="3"/>
  <c r="X111" i="3"/>
  <c r="W111" i="3"/>
  <c r="Q111" i="3"/>
  <c r="P111" i="3"/>
  <c r="O111" i="3"/>
  <c r="M111" i="3"/>
  <c r="L111" i="3"/>
  <c r="L55" i="2" s="1"/>
  <c r="I111" i="3"/>
  <c r="AU110" i="3"/>
  <c r="AT110" i="3"/>
  <c r="AS110" i="3"/>
  <c r="AR110" i="3"/>
  <c r="AQ110" i="3"/>
  <c r="AM110" i="3"/>
  <c r="AL110" i="3"/>
  <c r="AK110" i="3"/>
  <c r="AF110" i="3"/>
  <c r="AC110" i="3"/>
  <c r="AB110" i="3"/>
  <c r="Y110" i="3"/>
  <c r="X110" i="3"/>
  <c r="W110" i="3"/>
  <c r="Q110" i="3"/>
  <c r="P110" i="3"/>
  <c r="O110" i="3"/>
  <c r="M110" i="3"/>
  <c r="L110" i="3"/>
  <c r="I110" i="3"/>
  <c r="Z108" i="3"/>
  <c r="T108" i="3"/>
  <c r="Z107" i="3"/>
  <c r="Z106" i="3"/>
  <c r="T106" i="3"/>
  <c r="Z105" i="3"/>
  <c r="Z104" i="3"/>
  <c r="T104" i="3"/>
  <c r="Z103" i="3"/>
  <c r="Z102" i="3"/>
  <c r="T102" i="3"/>
  <c r="Z101" i="3"/>
  <c r="Z100" i="3"/>
  <c r="T100" i="3"/>
  <c r="Z99" i="3"/>
  <c r="Z98" i="3"/>
  <c r="T98" i="3"/>
  <c r="Z97" i="3"/>
  <c r="Z96" i="3"/>
  <c r="T96" i="3"/>
  <c r="T95" i="3"/>
  <c r="Z94" i="3"/>
  <c r="T94" i="3"/>
  <c r="Z93" i="3"/>
  <c r="T93" i="3"/>
  <c r="Z92" i="3"/>
  <c r="T92" i="3"/>
  <c r="Z91" i="3"/>
  <c r="T91" i="3"/>
  <c r="Z90" i="3"/>
  <c r="T90" i="3"/>
  <c r="Z89" i="3"/>
  <c r="T89" i="3"/>
  <c r="Z88" i="3"/>
  <c r="T88" i="3"/>
  <c r="Z87" i="3"/>
  <c r="T87" i="3"/>
  <c r="Z86" i="3"/>
  <c r="T86" i="3"/>
  <c r="Z85" i="3"/>
  <c r="T85" i="3"/>
  <c r="Z84" i="3"/>
  <c r="T84" i="3"/>
  <c r="Z83" i="3"/>
  <c r="T83" i="3"/>
  <c r="Z82" i="3"/>
  <c r="T82" i="3"/>
  <c r="Z81" i="3"/>
  <c r="T81" i="3"/>
  <c r="Z80" i="3"/>
  <c r="T80" i="3"/>
  <c r="Z79" i="3"/>
  <c r="T79" i="3"/>
  <c r="Z78" i="3"/>
  <c r="T78" i="3"/>
  <c r="Z77" i="3"/>
  <c r="T77" i="3"/>
  <c r="Z76" i="3"/>
  <c r="T76" i="3"/>
  <c r="Z75" i="3"/>
  <c r="T75" i="3"/>
  <c r="Z74" i="3"/>
  <c r="T74" i="3"/>
  <c r="Z73" i="3"/>
  <c r="T73" i="3"/>
  <c r="Z72" i="3"/>
  <c r="T72" i="3"/>
  <c r="Z71" i="3"/>
  <c r="T71" i="3"/>
  <c r="Z70" i="3"/>
  <c r="T70" i="3"/>
  <c r="Z69" i="3"/>
  <c r="T69" i="3"/>
  <c r="Z68" i="3"/>
  <c r="T68" i="3"/>
  <c r="Z67" i="3"/>
  <c r="T67" i="3"/>
  <c r="Z66" i="3"/>
  <c r="T66" i="3"/>
  <c r="Z65" i="3"/>
  <c r="T65" i="3"/>
  <c r="Z64" i="3"/>
  <c r="T64" i="3"/>
  <c r="Z63" i="3"/>
  <c r="T63" i="3"/>
  <c r="Z62" i="3"/>
  <c r="T62" i="3"/>
  <c r="Z61" i="3"/>
  <c r="T61" i="3"/>
  <c r="Z60" i="3"/>
  <c r="T60" i="3"/>
  <c r="Z59" i="3"/>
  <c r="T59" i="3"/>
  <c r="Z58" i="3"/>
  <c r="T58" i="3"/>
  <c r="Z57" i="3"/>
  <c r="T57" i="3"/>
  <c r="Z56" i="3"/>
  <c r="T56" i="3"/>
  <c r="Z55" i="3"/>
  <c r="T55" i="3"/>
  <c r="Z54" i="3"/>
  <c r="T54" i="3"/>
  <c r="Z53" i="3"/>
  <c r="T53" i="3"/>
  <c r="Z52" i="3"/>
  <c r="T52" i="3"/>
  <c r="Z51" i="3"/>
  <c r="T51" i="3"/>
  <c r="Z50" i="3"/>
  <c r="T50" i="3"/>
  <c r="Z49" i="3"/>
  <c r="T49" i="3"/>
  <c r="Z48" i="3"/>
  <c r="T48" i="3"/>
  <c r="Z47" i="3"/>
  <c r="T47" i="3"/>
  <c r="Z46" i="3"/>
  <c r="T46" i="3"/>
  <c r="Z45" i="3"/>
  <c r="T45" i="3"/>
  <c r="Z44" i="3"/>
  <c r="T44" i="3"/>
  <c r="Z43" i="3"/>
  <c r="T43" i="3"/>
  <c r="Z42" i="3"/>
  <c r="T42" i="3"/>
  <c r="Z41" i="3"/>
  <c r="T41" i="3"/>
  <c r="Z40" i="3"/>
  <c r="T40" i="3"/>
  <c r="Z39" i="3"/>
  <c r="T39" i="3"/>
  <c r="Z38" i="3"/>
  <c r="T38" i="3"/>
  <c r="Z37" i="3"/>
  <c r="T37" i="3"/>
  <c r="Z36" i="3"/>
  <c r="T36" i="3"/>
  <c r="Z35" i="3"/>
  <c r="T35" i="3"/>
  <c r="Z34" i="3"/>
  <c r="T34" i="3"/>
  <c r="Z33" i="3"/>
  <c r="T33" i="3"/>
  <c r="Z32" i="3"/>
  <c r="T32" i="3"/>
  <c r="Z31" i="3"/>
  <c r="T31" i="3"/>
  <c r="Z30" i="3"/>
  <c r="T30" i="3"/>
  <c r="Z29" i="3"/>
  <c r="T29" i="3"/>
  <c r="Z28" i="3"/>
  <c r="T28" i="3"/>
  <c r="Z27" i="3"/>
  <c r="T27" i="3"/>
  <c r="Z26" i="3"/>
  <c r="T26" i="3"/>
  <c r="Z25" i="3"/>
  <c r="T25" i="3"/>
  <c r="Z24" i="3"/>
  <c r="T24" i="3"/>
  <c r="Z23" i="3"/>
  <c r="T23" i="3"/>
  <c r="Z22" i="3"/>
  <c r="T22" i="3"/>
  <c r="Z21" i="3"/>
  <c r="T21" i="3"/>
  <c r="Z20" i="3"/>
  <c r="T20" i="3"/>
  <c r="Z19" i="3"/>
  <c r="T19" i="3"/>
  <c r="Z18" i="3"/>
  <c r="T18" i="3"/>
  <c r="Z17" i="3"/>
  <c r="T17" i="3"/>
  <c r="Z16" i="3"/>
  <c r="T16" i="3"/>
  <c r="Z15" i="3"/>
  <c r="T15" i="3"/>
  <c r="Z14" i="3"/>
  <c r="T14" i="3"/>
  <c r="Z13" i="3"/>
  <c r="T13" i="3"/>
  <c r="Z12" i="3"/>
  <c r="T12" i="3"/>
  <c r="Z11" i="3"/>
  <c r="T11" i="3"/>
  <c r="Z10" i="3"/>
  <c r="T10" i="3"/>
  <c r="Z9" i="3"/>
  <c r="T9" i="3"/>
  <c r="Z8" i="3"/>
  <c r="Z113" i="3"/>
  <c r="AU111" i="2"/>
  <c r="AT111" i="2"/>
  <c r="AS111" i="2"/>
  <c r="AR111" i="2"/>
  <c r="AM111" i="2"/>
  <c r="AL111" i="2"/>
  <c r="AK111" i="2"/>
  <c r="AU110" i="2"/>
  <c r="AT110" i="2"/>
  <c r="AS110" i="2"/>
  <c r="AR110" i="2"/>
  <c r="AM110" i="2"/>
  <c r="AL110" i="2"/>
  <c r="AK110" i="2"/>
  <c r="AV108" i="2"/>
  <c r="AN108" i="2"/>
  <c r="AO108" i="2" s="1"/>
  <c r="AV107" i="2"/>
  <c r="AN107" i="2"/>
  <c r="AO107" i="2"/>
  <c r="AV106" i="2"/>
  <c r="AN106" i="2"/>
  <c r="AO106" i="2" s="1"/>
  <c r="AV105" i="2"/>
  <c r="AN105" i="2"/>
  <c r="AO105" i="2"/>
  <c r="AV104" i="2"/>
  <c r="AN104" i="2"/>
  <c r="AO104" i="2" s="1"/>
  <c r="AV103" i="2"/>
  <c r="AN103" i="2"/>
  <c r="AO103" i="2"/>
  <c r="AV102" i="2"/>
  <c r="AN102" i="2"/>
  <c r="AO102" i="2" s="1"/>
  <c r="AV101" i="2"/>
  <c r="AN101" i="2"/>
  <c r="AO101" i="2"/>
  <c r="AV100" i="2"/>
  <c r="AN100" i="2"/>
  <c r="AO100" i="2" s="1"/>
  <c r="AV99" i="2"/>
  <c r="AN99" i="2"/>
  <c r="AO99" i="2"/>
  <c r="AV98" i="2"/>
  <c r="AN98" i="2"/>
  <c r="AO98" i="2" s="1"/>
  <c r="AV97" i="2"/>
  <c r="AN97" i="2"/>
  <c r="AO97" i="2"/>
  <c r="AV96" i="2"/>
  <c r="AN96" i="2"/>
  <c r="AO96" i="2" s="1"/>
  <c r="AV95" i="2"/>
  <c r="AN95" i="2"/>
  <c r="AO95" i="2"/>
  <c r="AV94" i="2"/>
  <c r="AN94" i="2"/>
  <c r="AO94" i="2" s="1"/>
  <c r="AV93" i="2"/>
  <c r="AN93" i="2"/>
  <c r="AO93" i="2"/>
  <c r="AV92" i="2"/>
  <c r="AN92" i="2"/>
  <c r="AO92" i="2" s="1"/>
  <c r="AV91" i="2"/>
  <c r="AN91" i="2"/>
  <c r="AO91" i="2"/>
  <c r="AV90" i="2"/>
  <c r="AN90" i="2"/>
  <c r="AO90" i="2" s="1"/>
  <c r="AV89" i="2"/>
  <c r="AN89" i="2"/>
  <c r="AO89" i="2"/>
  <c r="AV88" i="2"/>
  <c r="AN88" i="2"/>
  <c r="AO88" i="2" s="1"/>
  <c r="AV87" i="2"/>
  <c r="AN87" i="2"/>
  <c r="AO87" i="2"/>
  <c r="AV86" i="2"/>
  <c r="AN86" i="2"/>
  <c r="AO86" i="2" s="1"/>
  <c r="AV85" i="2"/>
  <c r="AN85" i="2"/>
  <c r="AO85" i="2"/>
  <c r="AV84" i="2"/>
  <c r="AN84" i="2"/>
  <c r="AO84" i="2" s="1"/>
  <c r="AV83" i="2"/>
  <c r="AN83" i="2"/>
  <c r="AO83" i="2"/>
  <c r="AV82" i="2"/>
  <c r="AN82" i="2"/>
  <c r="AO82" i="2" s="1"/>
  <c r="AV81" i="2"/>
  <c r="AN81" i="2"/>
  <c r="AO81" i="2"/>
  <c r="AV80" i="2"/>
  <c r="AN80" i="2"/>
  <c r="AO80" i="2" s="1"/>
  <c r="AV79" i="2"/>
  <c r="AN79" i="2"/>
  <c r="AO79" i="2"/>
  <c r="AV78" i="2"/>
  <c r="AN78" i="2"/>
  <c r="AO78" i="2" s="1"/>
  <c r="AV77" i="2"/>
  <c r="AN77" i="2"/>
  <c r="AO77" i="2"/>
  <c r="AV76" i="2"/>
  <c r="AN76" i="2"/>
  <c r="AO76" i="2" s="1"/>
  <c r="AV75" i="2"/>
  <c r="AN75" i="2"/>
  <c r="AO75" i="2"/>
  <c r="AV74" i="2"/>
  <c r="AN74" i="2"/>
  <c r="AO74" i="2" s="1"/>
  <c r="AV73" i="2"/>
  <c r="AN73" i="2"/>
  <c r="AO73" i="2"/>
  <c r="AV72" i="2"/>
  <c r="AN72" i="2"/>
  <c r="AO72" i="2" s="1"/>
  <c r="AV71" i="2"/>
  <c r="AN71" i="2"/>
  <c r="AO71" i="2"/>
  <c r="AV70" i="2"/>
  <c r="AN70" i="2"/>
  <c r="AO70" i="2" s="1"/>
  <c r="AV69" i="2"/>
  <c r="AN69" i="2"/>
  <c r="AO69" i="2"/>
  <c r="AV68" i="2"/>
  <c r="AN68" i="2"/>
  <c r="AO68" i="2" s="1"/>
  <c r="AV67" i="2"/>
  <c r="AN67" i="2"/>
  <c r="AO67" i="2"/>
  <c r="AV66" i="2"/>
  <c r="AN66" i="2"/>
  <c r="AO66" i="2" s="1"/>
  <c r="AV65" i="2"/>
  <c r="AN65" i="2"/>
  <c r="AO65" i="2"/>
  <c r="AV64" i="2"/>
  <c r="AN64" i="2"/>
  <c r="AO64" i="2" s="1"/>
  <c r="AV63" i="2"/>
  <c r="AN63" i="2"/>
  <c r="AO63" i="2"/>
  <c r="AV62" i="2"/>
  <c r="AN62" i="2"/>
  <c r="AO62" i="2" s="1"/>
  <c r="AV61" i="2"/>
  <c r="AN61" i="2"/>
  <c r="AO61" i="2"/>
  <c r="AV60" i="2"/>
  <c r="AN60" i="2"/>
  <c r="AO60" i="2" s="1"/>
  <c r="AV59" i="2"/>
  <c r="AN59" i="2"/>
  <c r="AO59" i="2"/>
  <c r="AV58" i="2"/>
  <c r="AN58" i="2"/>
  <c r="AO58" i="2" s="1"/>
  <c r="AV57" i="2"/>
  <c r="AN57" i="2"/>
  <c r="AO57" i="2"/>
  <c r="AV56" i="2"/>
  <c r="AN56" i="2"/>
  <c r="AO56" i="2" s="1"/>
  <c r="AV55" i="2"/>
  <c r="AN55" i="2"/>
  <c r="AO55" i="2"/>
  <c r="AV54" i="2"/>
  <c r="AN54" i="2"/>
  <c r="AO54" i="2" s="1"/>
  <c r="AV53" i="2"/>
  <c r="AN53" i="2"/>
  <c r="AO53" i="2"/>
  <c r="AV52" i="2"/>
  <c r="AN52" i="2"/>
  <c r="AO52" i="2" s="1"/>
  <c r="AV51" i="2"/>
  <c r="AN51" i="2"/>
  <c r="AO51" i="2"/>
  <c r="AV50" i="2"/>
  <c r="AN50" i="2"/>
  <c r="AO50" i="2" s="1"/>
  <c r="AV49" i="2"/>
  <c r="AN49" i="2"/>
  <c r="AO49" i="2"/>
  <c r="AV48" i="2"/>
  <c r="AN48" i="2"/>
  <c r="AO48" i="2" s="1"/>
  <c r="AV47" i="2"/>
  <c r="AN47" i="2"/>
  <c r="AO47" i="2"/>
  <c r="AV46" i="2"/>
  <c r="AN46" i="2"/>
  <c r="AO46" i="2" s="1"/>
  <c r="AV45" i="2"/>
  <c r="AN45" i="2"/>
  <c r="AO45" i="2"/>
  <c r="AV44" i="2"/>
  <c r="AN44" i="2"/>
  <c r="AO44" i="2" s="1"/>
  <c r="AV43" i="2"/>
  <c r="AN43" i="2"/>
  <c r="AO43" i="2"/>
  <c r="AV42" i="2"/>
  <c r="AN42" i="2"/>
  <c r="AO42" i="2" s="1"/>
  <c r="AV41" i="2"/>
  <c r="AN41" i="2"/>
  <c r="AO41" i="2"/>
  <c r="AV40" i="2"/>
  <c r="AN40" i="2"/>
  <c r="AO40" i="2" s="1"/>
  <c r="AV39" i="2"/>
  <c r="AN39" i="2"/>
  <c r="AO39" i="2"/>
  <c r="AV38" i="2"/>
  <c r="AN38" i="2"/>
  <c r="AO38" i="2" s="1"/>
  <c r="AV37" i="2"/>
  <c r="AN37" i="2"/>
  <c r="AO37" i="2"/>
  <c r="AV36" i="2"/>
  <c r="AN36" i="2"/>
  <c r="AO36" i="2" s="1"/>
  <c r="AV35" i="2"/>
  <c r="AN35" i="2"/>
  <c r="AO35" i="2"/>
  <c r="AV34" i="2"/>
  <c r="AN34" i="2"/>
  <c r="AO34" i="2" s="1"/>
  <c r="AV33" i="2"/>
  <c r="AN33" i="2"/>
  <c r="AO33" i="2"/>
  <c r="AV32" i="2"/>
  <c r="AN32" i="2"/>
  <c r="AO32" i="2" s="1"/>
  <c r="AV31" i="2"/>
  <c r="AN31" i="2"/>
  <c r="AO31" i="2"/>
  <c r="AV30" i="2"/>
  <c r="AN30" i="2"/>
  <c r="AO30" i="2" s="1"/>
  <c r="AV29" i="2"/>
  <c r="AN29" i="2"/>
  <c r="AO29" i="2"/>
  <c r="AV28" i="2"/>
  <c r="AN28" i="2"/>
  <c r="AO28" i="2" s="1"/>
  <c r="AV27" i="2"/>
  <c r="AN27" i="2"/>
  <c r="AO27" i="2"/>
  <c r="AV26" i="2"/>
  <c r="AN26" i="2"/>
  <c r="AO26" i="2" s="1"/>
  <c r="AV25" i="2"/>
  <c r="AN25" i="2"/>
  <c r="AO25" i="2"/>
  <c r="AV24" i="2"/>
  <c r="AN24" i="2"/>
  <c r="AO24" i="2" s="1"/>
  <c r="AV23" i="2"/>
  <c r="AN23" i="2"/>
  <c r="AO23" i="2"/>
  <c r="AV22" i="2"/>
  <c r="AN22" i="2"/>
  <c r="AO22" i="2" s="1"/>
  <c r="AV21" i="2"/>
  <c r="AN21" i="2"/>
  <c r="AO21" i="2"/>
  <c r="AV20" i="2"/>
  <c r="AN20" i="2"/>
  <c r="AO20" i="2" s="1"/>
  <c r="AV19" i="2"/>
  <c r="AN19" i="2"/>
  <c r="AO19" i="2"/>
  <c r="AV18" i="2"/>
  <c r="AN18" i="2"/>
  <c r="AO18" i="2" s="1"/>
  <c r="AV17" i="2"/>
  <c r="AN17" i="2"/>
  <c r="AO17" i="2"/>
  <c r="AV16" i="2"/>
  <c r="AN16" i="2"/>
  <c r="AO16" i="2" s="1"/>
  <c r="AV15" i="2"/>
  <c r="AN15" i="2"/>
  <c r="AO15" i="2"/>
  <c r="AV14" i="2"/>
  <c r="AN14" i="2"/>
  <c r="AO14" i="2" s="1"/>
  <c r="AV13" i="2"/>
  <c r="AN13" i="2"/>
  <c r="AO13" i="2"/>
  <c r="AV12" i="2"/>
  <c r="AN12" i="2"/>
  <c r="AO12" i="2" s="1"/>
  <c r="AV11" i="2"/>
  <c r="AN11" i="2"/>
  <c r="AO11" i="2"/>
  <c r="AV10" i="2"/>
  <c r="AN10" i="2"/>
  <c r="AO10" i="2" s="1"/>
  <c r="AV9" i="2"/>
  <c r="AV110" i="2" s="1"/>
  <c r="AN9" i="2"/>
  <c r="AO9" i="2"/>
  <c r="AV8" i="2"/>
  <c r="AN8" i="2"/>
  <c r="AN110" i="2" s="1"/>
  <c r="X24" i="2"/>
  <c r="O21" i="2"/>
  <c r="P93" i="2"/>
  <c r="P22" i="2"/>
  <c r="P18" i="2"/>
  <c r="P10" i="2"/>
  <c r="V74" i="2"/>
  <c r="V66" i="2"/>
  <c r="V58" i="2"/>
  <c r="V23" i="2"/>
  <c r="V22" i="2"/>
  <c r="V16" i="2"/>
  <c r="V15" i="2"/>
  <c r="V14" i="2"/>
  <c r="V21" i="2"/>
  <c r="V50" i="2"/>
  <c r="V42" i="2"/>
  <c r="V17" i="2"/>
  <c r="V9" i="2"/>
  <c r="AF43" i="2"/>
  <c r="AF16" i="2"/>
  <c r="V103" i="2"/>
  <c r="AQ110" i="2"/>
  <c r="V10" i="2"/>
  <c r="P14" i="2"/>
  <c r="V19" i="2"/>
  <c r="AF59" i="2"/>
  <c r="J69" i="2"/>
  <c r="J18" i="2"/>
  <c r="J10" i="2"/>
  <c r="J30" i="2"/>
  <c r="J61" i="2"/>
  <c r="J34" i="2"/>
  <c r="J21" i="2"/>
  <c r="J13" i="2"/>
  <c r="O17" i="2"/>
  <c r="S23" i="2"/>
  <c r="S27" i="2"/>
  <c r="S11" i="2"/>
  <c r="Y24" i="2"/>
  <c r="Y13" i="2"/>
  <c r="Y25" i="2"/>
  <c r="AE41" i="2"/>
  <c r="AE23" i="2"/>
  <c r="L24" i="2"/>
  <c r="P56" i="2"/>
  <c r="Y9" i="2"/>
  <c r="V11" i="2"/>
  <c r="AF12" i="2"/>
  <c r="V18" i="2"/>
  <c r="V20" i="2"/>
  <c r="J22" i="2"/>
  <c r="V12" i="2"/>
  <c r="V13" i="2"/>
  <c r="S39" i="2"/>
  <c r="R29" i="2"/>
  <c r="N27" i="2"/>
  <c r="N32" i="2"/>
  <c r="AD38" i="2"/>
  <c r="AV111" i="2"/>
  <c r="AO8" i="2"/>
  <c r="AN111" i="3"/>
  <c r="K111" i="3"/>
  <c r="T8" i="3"/>
  <c r="T113" i="3"/>
  <c r="I107" i="2"/>
  <c r="I103" i="2"/>
  <c r="I99" i="2"/>
  <c r="I95" i="2"/>
  <c r="I108" i="2"/>
  <c r="I104" i="2"/>
  <c r="I100" i="2"/>
  <c r="I96" i="2"/>
  <c r="I92" i="2"/>
  <c r="I91" i="2"/>
  <c r="I90" i="2"/>
  <c r="I89" i="2"/>
  <c r="I88" i="2"/>
  <c r="I87" i="2"/>
  <c r="I86" i="2"/>
  <c r="I85" i="2"/>
  <c r="I84" i="2"/>
  <c r="I105" i="2"/>
  <c r="I101" i="2"/>
  <c r="I97" i="2"/>
  <c r="I93" i="2"/>
  <c r="I102" i="2"/>
  <c r="I94" i="2"/>
  <c r="I82" i="2"/>
  <c r="I81" i="2"/>
  <c r="I80" i="2"/>
  <c r="I79" i="2"/>
  <c r="I78" i="2"/>
  <c r="I77" i="2"/>
  <c r="I76" i="2"/>
  <c r="I75" i="2"/>
  <c r="I106" i="2"/>
  <c r="I98" i="2"/>
  <c r="I83" i="2"/>
  <c r="I74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71" i="2"/>
  <c r="I70" i="2"/>
  <c r="I72" i="2"/>
  <c r="I73" i="2"/>
  <c r="I40" i="2"/>
  <c r="I36" i="2"/>
  <c r="I32" i="2"/>
  <c r="I28" i="2"/>
  <c r="I39" i="2"/>
  <c r="I35" i="2"/>
  <c r="I31" i="2"/>
  <c r="I27" i="2"/>
  <c r="I41" i="2"/>
  <c r="I37" i="2"/>
  <c r="I33" i="2"/>
  <c r="I29" i="2"/>
  <c r="I24" i="2"/>
  <c r="I23" i="2"/>
  <c r="I22" i="2"/>
  <c r="I21" i="2"/>
  <c r="I20" i="2"/>
  <c r="I19" i="2"/>
  <c r="I18" i="2"/>
  <c r="I17" i="2"/>
  <c r="K17" i="2"/>
  <c r="I16" i="2"/>
  <c r="K16" i="2"/>
  <c r="I15" i="2"/>
  <c r="I14" i="2"/>
  <c r="K14" i="2" s="1"/>
  <c r="I13" i="2"/>
  <c r="I12" i="2"/>
  <c r="I11" i="2"/>
  <c r="I10" i="2"/>
  <c r="I9" i="2"/>
  <c r="I8" i="2"/>
  <c r="I34" i="2"/>
  <c r="I26" i="2"/>
  <c r="I25" i="2"/>
  <c r="I38" i="2"/>
  <c r="AB106" i="2"/>
  <c r="AB98" i="2"/>
  <c r="AB107" i="2"/>
  <c r="AB99" i="2"/>
  <c r="AB108" i="2"/>
  <c r="AB100" i="2"/>
  <c r="AB92" i="2"/>
  <c r="AB97" i="2"/>
  <c r="AB91" i="2"/>
  <c r="AB87" i="2"/>
  <c r="AB84" i="2"/>
  <c r="AB93" i="2"/>
  <c r="AB88" i="2"/>
  <c r="AB82" i="2"/>
  <c r="AB78" i="2"/>
  <c r="AB73" i="2"/>
  <c r="AB81" i="2"/>
  <c r="AB62" i="2"/>
  <c r="AB54" i="2"/>
  <c r="AB46" i="2"/>
  <c r="AB75" i="2"/>
  <c r="AB63" i="2"/>
  <c r="AB55" i="2"/>
  <c r="AB47" i="2"/>
  <c r="AB40" i="2"/>
  <c r="AB38" i="2"/>
  <c r="AB36" i="2"/>
  <c r="AB34" i="2"/>
  <c r="AB32" i="2"/>
  <c r="AB30" i="2"/>
  <c r="AB28" i="2"/>
  <c r="AB26" i="2"/>
  <c r="AB24" i="2"/>
  <c r="AB64" i="2"/>
  <c r="AB56" i="2"/>
  <c r="AB48" i="2"/>
  <c r="AB69" i="2"/>
  <c r="AB61" i="2"/>
  <c r="AB53" i="2"/>
  <c r="AB45" i="2"/>
  <c r="AB77" i="2"/>
  <c r="AB79" i="2"/>
  <c r="AB20" i="2"/>
  <c r="AB12" i="2"/>
  <c r="AB21" i="2"/>
  <c r="AB13" i="2"/>
  <c r="AB70" i="2"/>
  <c r="AB19" i="2"/>
  <c r="AB11" i="2"/>
  <c r="AF100" i="2"/>
  <c r="AF92" i="2"/>
  <c r="AF105" i="2"/>
  <c r="AF97" i="2"/>
  <c r="AF106" i="2"/>
  <c r="AF98" i="2"/>
  <c r="AF107" i="2"/>
  <c r="AF91" i="2"/>
  <c r="AF87" i="2"/>
  <c r="AF82" i="2"/>
  <c r="AF95" i="2"/>
  <c r="AF88" i="2"/>
  <c r="AF83" i="2"/>
  <c r="AF71" i="2"/>
  <c r="AF79" i="2"/>
  <c r="AF75" i="2"/>
  <c r="AF74" i="2"/>
  <c r="AF64" i="2"/>
  <c r="AF56" i="2"/>
  <c r="AF48" i="2"/>
  <c r="AF76" i="2"/>
  <c r="AF61" i="2"/>
  <c r="AF53" i="2"/>
  <c r="AF45" i="2"/>
  <c r="AF40" i="2"/>
  <c r="AF38" i="2"/>
  <c r="AF36" i="2"/>
  <c r="AF34" i="2"/>
  <c r="AF32" i="2"/>
  <c r="AF30" i="2"/>
  <c r="AF28" i="2"/>
  <c r="AF26" i="2"/>
  <c r="AF24" i="2"/>
  <c r="AF78" i="2"/>
  <c r="AF62" i="2"/>
  <c r="AF54" i="2"/>
  <c r="AF46" i="2"/>
  <c r="AF73" i="2"/>
  <c r="AF63" i="2"/>
  <c r="AF47" i="2"/>
  <c r="AF67" i="2"/>
  <c r="AF22" i="2"/>
  <c r="AF14" i="2"/>
  <c r="AF23" i="2"/>
  <c r="AF15" i="2"/>
  <c r="AF21" i="2"/>
  <c r="AF13" i="2"/>
  <c r="Z110" i="3"/>
  <c r="L8" i="2"/>
  <c r="L12" i="2"/>
  <c r="L16" i="2"/>
  <c r="L20" i="2"/>
  <c r="I30" i="2"/>
  <c r="M107" i="2"/>
  <c r="M105" i="2"/>
  <c r="M103" i="2"/>
  <c r="M101" i="2"/>
  <c r="M99" i="2"/>
  <c r="M97" i="2"/>
  <c r="M95" i="2"/>
  <c r="M93" i="2"/>
  <c r="M91" i="2"/>
  <c r="M89" i="2"/>
  <c r="M87" i="2"/>
  <c r="M85" i="2"/>
  <c r="M83" i="2"/>
  <c r="M81" i="2"/>
  <c r="M79" i="2"/>
  <c r="M77" i="2"/>
  <c r="M75" i="2"/>
  <c r="M73" i="2"/>
  <c r="M71" i="2"/>
  <c r="M69" i="2"/>
  <c r="M67" i="2"/>
  <c r="M65" i="2"/>
  <c r="M63" i="2"/>
  <c r="M61" i="2"/>
  <c r="M59" i="2"/>
  <c r="M57" i="2"/>
  <c r="M55" i="2"/>
  <c r="M53" i="2"/>
  <c r="M51" i="2"/>
  <c r="M49" i="2"/>
  <c r="M47" i="2"/>
  <c r="M45" i="2"/>
  <c r="M43" i="2"/>
  <c r="M41" i="2"/>
  <c r="M39" i="2"/>
  <c r="M37" i="2"/>
  <c r="M35" i="2"/>
  <c r="M33" i="2"/>
  <c r="M31" i="2"/>
  <c r="M29" i="2"/>
  <c r="M27" i="2"/>
  <c r="M25" i="2"/>
  <c r="M23" i="2"/>
  <c r="M21" i="2"/>
  <c r="M19" i="2"/>
  <c r="M18" i="2"/>
  <c r="M17" i="2"/>
  <c r="M16" i="2"/>
  <c r="M15" i="2"/>
  <c r="M14" i="2"/>
  <c r="M13" i="2"/>
  <c r="M12" i="2"/>
  <c r="M11" i="2"/>
  <c r="M10" i="2"/>
  <c r="M9" i="2"/>
  <c r="M8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2" i="2"/>
  <c r="Y81" i="2"/>
  <c r="Y80" i="2"/>
  <c r="Y79" i="2"/>
  <c r="Y78" i="2"/>
  <c r="Y77" i="2"/>
  <c r="Y76" i="2"/>
  <c r="Y75" i="2"/>
  <c r="Y74" i="2"/>
  <c r="Y73" i="2"/>
  <c r="Y72" i="2"/>
  <c r="Y83" i="2"/>
  <c r="Y84" i="2"/>
  <c r="Y71" i="2"/>
  <c r="Y70" i="2"/>
  <c r="Y69" i="2"/>
  <c r="Y65" i="2"/>
  <c r="Y61" i="2"/>
  <c r="Y57" i="2"/>
  <c r="Y53" i="2"/>
  <c r="Y49" i="2"/>
  <c r="Y45" i="2"/>
  <c r="Y41" i="2"/>
  <c r="Y66" i="2"/>
  <c r="Y62" i="2"/>
  <c r="Y58" i="2"/>
  <c r="Y54" i="2"/>
  <c r="Y50" i="2"/>
  <c r="Y46" i="2"/>
  <c r="Y42" i="2"/>
  <c r="Y39" i="2"/>
  <c r="Y35" i="2"/>
  <c r="Y31" i="2"/>
  <c r="Y27" i="2"/>
  <c r="Y38" i="2"/>
  <c r="Y34" i="2"/>
  <c r="Y30" i="2"/>
  <c r="Y26" i="2"/>
  <c r="Y68" i="2"/>
  <c r="Y67" i="2"/>
  <c r="Y60" i="2"/>
  <c r="Y59" i="2"/>
  <c r="Y52" i="2"/>
  <c r="Y51" i="2"/>
  <c r="Y44" i="2"/>
  <c r="Y43" i="2"/>
  <c r="S8" i="2"/>
  <c r="AE8" i="2"/>
  <c r="L9" i="2"/>
  <c r="O10" i="2"/>
  <c r="Y10" i="2"/>
  <c r="P11" i="2"/>
  <c r="S12" i="2"/>
  <c r="AE12" i="2"/>
  <c r="L13" i="2"/>
  <c r="O14" i="2"/>
  <c r="Y14" i="2"/>
  <c r="P15" i="2"/>
  <c r="S16" i="2"/>
  <c r="AE16" i="2"/>
  <c r="L17" i="2"/>
  <c r="O18" i="2"/>
  <c r="Y18" i="2"/>
  <c r="P19" i="2"/>
  <c r="S20" i="2"/>
  <c r="AE20" i="2"/>
  <c r="L21" i="2"/>
  <c r="O22" i="2"/>
  <c r="Y22" i="2"/>
  <c r="P23" i="2"/>
  <c r="Y28" i="2"/>
  <c r="AE30" i="2"/>
  <c r="Y36" i="2"/>
  <c r="AE38" i="2"/>
  <c r="L47" i="2"/>
  <c r="Y48" i="2"/>
  <c r="S54" i="2"/>
  <c r="P57" i="2"/>
  <c r="L63" i="2"/>
  <c r="Y64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O8" i="2"/>
  <c r="Y8" i="2"/>
  <c r="P9" i="2"/>
  <c r="S10" i="2"/>
  <c r="AE10" i="2"/>
  <c r="L11" i="2"/>
  <c r="O12" i="2"/>
  <c r="Y12" i="2"/>
  <c r="P13" i="2"/>
  <c r="S14" i="2"/>
  <c r="AE14" i="2"/>
  <c r="L15" i="2"/>
  <c r="O16" i="2"/>
  <c r="Y16" i="2"/>
  <c r="P17" i="2"/>
  <c r="S18" i="2"/>
  <c r="AE18" i="2"/>
  <c r="L19" i="2"/>
  <c r="O20" i="2"/>
  <c r="Y20" i="2"/>
  <c r="P21" i="2"/>
  <c r="S22" i="2"/>
  <c r="AE22" i="2"/>
  <c r="L23" i="2"/>
  <c r="O24" i="2"/>
  <c r="AE26" i="2"/>
  <c r="Y32" i="2"/>
  <c r="AE34" i="2"/>
  <c r="Y40" i="2"/>
  <c r="S46" i="2"/>
  <c r="P49" i="2"/>
  <c r="Y56" i="2"/>
  <c r="S62" i="2"/>
  <c r="P65" i="2"/>
  <c r="L108" i="2"/>
  <c r="L104" i="2"/>
  <c r="L100" i="2"/>
  <c r="L96" i="2"/>
  <c r="L92" i="2"/>
  <c r="L105" i="2"/>
  <c r="L101" i="2"/>
  <c r="L97" i="2"/>
  <c r="L93" i="2"/>
  <c r="L106" i="2"/>
  <c r="L102" i="2"/>
  <c r="L98" i="2"/>
  <c r="L94" i="2"/>
  <c r="L103" i="2"/>
  <c r="L95" i="2"/>
  <c r="L91" i="2"/>
  <c r="L89" i="2"/>
  <c r="L87" i="2"/>
  <c r="L85" i="2"/>
  <c r="L83" i="2"/>
  <c r="L107" i="2"/>
  <c r="L99" i="2"/>
  <c r="L90" i="2"/>
  <c r="L88" i="2"/>
  <c r="L86" i="2"/>
  <c r="L81" i="2"/>
  <c r="L79" i="2"/>
  <c r="L77" i="2"/>
  <c r="L75" i="2"/>
  <c r="L72" i="2"/>
  <c r="L78" i="2"/>
  <c r="L74" i="2"/>
  <c r="L71" i="2"/>
  <c r="L70" i="2"/>
  <c r="L68" i="2"/>
  <c r="L64" i="2"/>
  <c r="L60" i="2"/>
  <c r="L56" i="2"/>
  <c r="L52" i="2"/>
  <c r="L48" i="2"/>
  <c r="L44" i="2"/>
  <c r="L84" i="2"/>
  <c r="L80" i="2"/>
  <c r="L69" i="2"/>
  <c r="L65" i="2"/>
  <c r="L61" i="2"/>
  <c r="L57" i="2"/>
  <c r="L53" i="2"/>
  <c r="L49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82" i="2"/>
  <c r="L73" i="2"/>
  <c r="L66" i="2"/>
  <c r="L62" i="2"/>
  <c r="L58" i="2"/>
  <c r="L54" i="2"/>
  <c r="L50" i="2"/>
  <c r="L46" i="2"/>
  <c r="L42" i="2"/>
  <c r="L67" i="2"/>
  <c r="L59" i="2"/>
  <c r="L51" i="2"/>
  <c r="L43" i="2"/>
  <c r="L76" i="2"/>
  <c r="P106" i="2"/>
  <c r="P102" i="2"/>
  <c r="P98" i="2"/>
  <c r="P94" i="2"/>
  <c r="P107" i="2"/>
  <c r="P103" i="2"/>
  <c r="P99" i="2"/>
  <c r="P95" i="2"/>
  <c r="P108" i="2"/>
  <c r="P104" i="2"/>
  <c r="P100" i="2"/>
  <c r="P96" i="2"/>
  <c r="P92" i="2"/>
  <c r="P105" i="2"/>
  <c r="P97" i="2"/>
  <c r="P90" i="2"/>
  <c r="P88" i="2"/>
  <c r="P86" i="2"/>
  <c r="P84" i="2"/>
  <c r="P83" i="2"/>
  <c r="P81" i="2"/>
  <c r="P79" i="2"/>
  <c r="P77" i="2"/>
  <c r="P75" i="2"/>
  <c r="P73" i="2"/>
  <c r="P71" i="2"/>
  <c r="P70" i="2"/>
  <c r="P74" i="2"/>
  <c r="P87" i="2"/>
  <c r="P80" i="2"/>
  <c r="P72" i="2"/>
  <c r="P66" i="2"/>
  <c r="P62" i="2"/>
  <c r="P58" i="2"/>
  <c r="P54" i="2"/>
  <c r="P50" i="2"/>
  <c r="P46" i="2"/>
  <c r="P42" i="2"/>
  <c r="P101" i="2"/>
  <c r="P89" i="2"/>
  <c r="P82" i="2"/>
  <c r="P67" i="2"/>
  <c r="P63" i="2"/>
  <c r="P59" i="2"/>
  <c r="P55" i="2"/>
  <c r="P51" i="2"/>
  <c r="P47" i="2"/>
  <c r="P43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91" i="2"/>
  <c r="P78" i="2"/>
  <c r="P85" i="2"/>
  <c r="P69" i="2"/>
  <c r="P68" i="2"/>
  <c r="P61" i="2"/>
  <c r="P60" i="2"/>
  <c r="P53" i="2"/>
  <c r="P52" i="2"/>
  <c r="P45" i="2"/>
  <c r="P44" i="2"/>
  <c r="X105" i="2"/>
  <c r="X101" i="2"/>
  <c r="X97" i="2"/>
  <c r="X93" i="2"/>
  <c r="X106" i="2"/>
  <c r="X102" i="2"/>
  <c r="X98" i="2"/>
  <c r="X94" i="2"/>
  <c r="X91" i="2"/>
  <c r="X90" i="2"/>
  <c r="X89" i="2"/>
  <c r="X88" i="2"/>
  <c r="X87" i="2"/>
  <c r="X86" i="2"/>
  <c r="X85" i="2"/>
  <c r="X84" i="2"/>
  <c r="X83" i="2"/>
  <c r="X107" i="2"/>
  <c r="X103" i="2"/>
  <c r="X99" i="2"/>
  <c r="X95" i="2"/>
  <c r="X108" i="2"/>
  <c r="X100" i="2"/>
  <c r="X92" i="2"/>
  <c r="X82" i="2"/>
  <c r="X81" i="2"/>
  <c r="X80" i="2"/>
  <c r="X79" i="2"/>
  <c r="X78" i="2"/>
  <c r="X77" i="2"/>
  <c r="X76" i="2"/>
  <c r="X75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104" i="2"/>
  <c r="X96" i="2"/>
  <c r="X73" i="2"/>
  <c r="X74" i="2"/>
  <c r="X38" i="2"/>
  <c r="X34" i="2"/>
  <c r="X30" i="2"/>
  <c r="X26" i="2"/>
  <c r="X37" i="2"/>
  <c r="X33" i="2"/>
  <c r="X29" i="2"/>
  <c r="X25" i="2"/>
  <c r="X39" i="2"/>
  <c r="X35" i="2"/>
  <c r="X31" i="2"/>
  <c r="X27" i="2"/>
  <c r="X40" i="2"/>
  <c r="X36" i="2"/>
  <c r="X32" i="2"/>
  <c r="X28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P8" i="2"/>
  <c r="S9" i="2"/>
  <c r="AE9" i="2"/>
  <c r="L10" i="2"/>
  <c r="O11" i="2"/>
  <c r="Y11" i="2"/>
  <c r="P12" i="2"/>
  <c r="S13" i="2"/>
  <c r="AE13" i="2"/>
  <c r="L14" i="2"/>
  <c r="O15" i="2"/>
  <c r="Y15" i="2"/>
  <c r="P16" i="2"/>
  <c r="S17" i="2"/>
  <c r="AE17" i="2"/>
  <c r="L18" i="2"/>
  <c r="O19" i="2"/>
  <c r="Y19" i="2"/>
  <c r="P20" i="2"/>
  <c r="S21" i="2"/>
  <c r="AE21" i="2"/>
  <c r="L22" i="2"/>
  <c r="Y23" i="2"/>
  <c r="P24" i="2"/>
  <c r="Y29" i="2"/>
  <c r="S31" i="2"/>
  <c r="Y37" i="2"/>
  <c r="P48" i="2"/>
  <c r="AE49" i="2"/>
  <c r="Y55" i="2"/>
  <c r="P64" i="2"/>
  <c r="P76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2" i="2"/>
  <c r="O81" i="2"/>
  <c r="O80" i="2"/>
  <c r="O79" i="2"/>
  <c r="O78" i="2"/>
  <c r="O77" i="2"/>
  <c r="O76" i="2"/>
  <c r="O75" i="2"/>
  <c r="O74" i="2"/>
  <c r="O73" i="2"/>
  <c r="O72" i="2"/>
  <c r="O84" i="2"/>
  <c r="O83" i="2"/>
  <c r="O71" i="2"/>
  <c r="O70" i="2"/>
  <c r="O69" i="2"/>
  <c r="O65" i="2"/>
  <c r="O61" i="2"/>
  <c r="O57" i="2"/>
  <c r="O53" i="2"/>
  <c r="O49" i="2"/>
  <c r="O45" i="2"/>
  <c r="O66" i="2"/>
  <c r="O62" i="2"/>
  <c r="O58" i="2"/>
  <c r="O54" i="2"/>
  <c r="O50" i="2"/>
  <c r="O46" i="2"/>
  <c r="O42" i="2"/>
  <c r="O67" i="2"/>
  <c r="O63" i="2"/>
  <c r="O59" i="2"/>
  <c r="O55" i="2"/>
  <c r="O51" i="2"/>
  <c r="O47" i="2"/>
  <c r="O43" i="2"/>
  <c r="O39" i="2"/>
  <c r="O35" i="2"/>
  <c r="O31" i="2"/>
  <c r="O27" i="2"/>
  <c r="O68" i="2"/>
  <c r="O64" i="2"/>
  <c r="O60" i="2"/>
  <c r="O56" i="2"/>
  <c r="O52" i="2"/>
  <c r="O48" i="2"/>
  <c r="O44" i="2"/>
  <c r="O38" i="2"/>
  <c r="O34" i="2"/>
  <c r="O30" i="2"/>
  <c r="O26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2" i="2"/>
  <c r="S81" i="2"/>
  <c r="S80" i="2"/>
  <c r="S79" i="2"/>
  <c r="S78" i="2"/>
  <c r="S77" i="2"/>
  <c r="S76" i="2"/>
  <c r="S75" i="2"/>
  <c r="S74" i="2"/>
  <c r="S73" i="2"/>
  <c r="S72" i="2"/>
  <c r="S83" i="2"/>
  <c r="S67" i="2"/>
  <c r="S63" i="2"/>
  <c r="S59" i="2"/>
  <c r="S55" i="2"/>
  <c r="S51" i="2"/>
  <c r="S47" i="2"/>
  <c r="S43" i="2"/>
  <c r="S71" i="2"/>
  <c r="S70" i="2"/>
  <c r="S68" i="2"/>
  <c r="S64" i="2"/>
  <c r="S60" i="2"/>
  <c r="S56" i="2"/>
  <c r="S52" i="2"/>
  <c r="S48" i="2"/>
  <c r="S44" i="2"/>
  <c r="S69" i="2"/>
  <c r="S65" i="2"/>
  <c r="S61" i="2"/>
  <c r="S57" i="2"/>
  <c r="S53" i="2"/>
  <c r="S49" i="2"/>
  <c r="S45" i="2"/>
  <c r="S41" i="2"/>
  <c r="S37" i="2"/>
  <c r="S33" i="2"/>
  <c r="S29" i="2"/>
  <c r="S25" i="2"/>
  <c r="S40" i="2"/>
  <c r="S36" i="2"/>
  <c r="S32" i="2"/>
  <c r="S28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1" i="2"/>
  <c r="AE80" i="2"/>
  <c r="AE79" i="2"/>
  <c r="AE78" i="2"/>
  <c r="AE77" i="2"/>
  <c r="AE76" i="2"/>
  <c r="AE75" i="2"/>
  <c r="AE74" i="2"/>
  <c r="AE73" i="2"/>
  <c r="AE72" i="2"/>
  <c r="AE71" i="2"/>
  <c r="AE82" i="2"/>
  <c r="AE83" i="2"/>
  <c r="AE70" i="2"/>
  <c r="AE69" i="2"/>
  <c r="AE67" i="2"/>
  <c r="AE63" i="2"/>
  <c r="AE59" i="2"/>
  <c r="AE55" i="2"/>
  <c r="AE51" i="2"/>
  <c r="AE47" i="2"/>
  <c r="AE43" i="2"/>
  <c r="AE68" i="2"/>
  <c r="AE64" i="2"/>
  <c r="AE60" i="2"/>
  <c r="AE56" i="2"/>
  <c r="AE52" i="2"/>
  <c r="AE48" i="2"/>
  <c r="AE44" i="2"/>
  <c r="AE66" i="2"/>
  <c r="AE62" i="2"/>
  <c r="AE58" i="2"/>
  <c r="AE54" i="2"/>
  <c r="AE50" i="2"/>
  <c r="AE46" i="2"/>
  <c r="AE42" i="2"/>
  <c r="AE37" i="2"/>
  <c r="AE33" i="2"/>
  <c r="AE29" i="2"/>
  <c r="AE25" i="2"/>
  <c r="AE40" i="2"/>
  <c r="AE36" i="2"/>
  <c r="AE32" i="2"/>
  <c r="AE28" i="2"/>
  <c r="N8" i="2"/>
  <c r="R8" i="2"/>
  <c r="AD8" i="2"/>
  <c r="N9" i="2"/>
  <c r="R9" i="2"/>
  <c r="AD9" i="2"/>
  <c r="N10" i="2"/>
  <c r="R10" i="2"/>
  <c r="AD10" i="2"/>
  <c r="N11" i="2"/>
  <c r="R11" i="2"/>
  <c r="AD11" i="2"/>
  <c r="N12" i="2"/>
  <c r="R12" i="2"/>
  <c r="AD12" i="2"/>
  <c r="N13" i="2"/>
  <c r="R13" i="2"/>
  <c r="AD13" i="2"/>
  <c r="N14" i="2"/>
  <c r="R14" i="2"/>
  <c r="AD14" i="2"/>
  <c r="N15" i="2"/>
  <c r="R15" i="2"/>
  <c r="AD15" i="2"/>
  <c r="N16" i="2"/>
  <c r="R16" i="2"/>
  <c r="AD16" i="2"/>
  <c r="N17" i="2"/>
  <c r="R17" i="2"/>
  <c r="AD17" i="2"/>
  <c r="N18" i="2"/>
  <c r="R18" i="2"/>
  <c r="AD18" i="2"/>
  <c r="N19" i="2"/>
  <c r="R19" i="2"/>
  <c r="AD19" i="2"/>
  <c r="N20" i="2"/>
  <c r="R20" i="2"/>
  <c r="AD20" i="2"/>
  <c r="N21" i="2"/>
  <c r="R21" i="2"/>
  <c r="AD21" i="2"/>
  <c r="N22" i="2"/>
  <c r="R22" i="2"/>
  <c r="AD22" i="2"/>
  <c r="N23" i="2"/>
  <c r="S24" i="2"/>
  <c r="AE24" i="2"/>
  <c r="O25" i="2"/>
  <c r="S26" i="2"/>
  <c r="J27" i="2"/>
  <c r="AE27" i="2"/>
  <c r="O29" i="2"/>
  <c r="S30" i="2"/>
  <c r="J31" i="2"/>
  <c r="AE31" i="2"/>
  <c r="O33" i="2"/>
  <c r="S34" i="2"/>
  <c r="J35" i="2"/>
  <c r="AE35" i="2"/>
  <c r="O37" i="2"/>
  <c r="S38" i="2"/>
  <c r="J39" i="2"/>
  <c r="AE39" i="2"/>
  <c r="O41" i="2"/>
  <c r="S42" i="2"/>
  <c r="AE45" i="2"/>
  <c r="J49" i="2"/>
  <c r="S50" i="2"/>
  <c r="AE53" i="2"/>
  <c r="J57" i="2"/>
  <c r="S58" i="2"/>
  <c r="AE61" i="2"/>
  <c r="S66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4" i="2"/>
  <c r="J82" i="2"/>
  <c r="J81" i="2"/>
  <c r="J80" i="2"/>
  <c r="J79" i="2"/>
  <c r="J78" i="2"/>
  <c r="J77" i="2"/>
  <c r="J76" i="2"/>
  <c r="J75" i="2"/>
  <c r="J74" i="2"/>
  <c r="J73" i="2"/>
  <c r="J72" i="2"/>
  <c r="J85" i="2"/>
  <c r="J83" i="2"/>
  <c r="J71" i="2"/>
  <c r="J70" i="2"/>
  <c r="J67" i="2"/>
  <c r="J63" i="2"/>
  <c r="J59" i="2"/>
  <c r="J55" i="2"/>
  <c r="J51" i="2"/>
  <c r="J47" i="2"/>
  <c r="J43" i="2"/>
  <c r="J68" i="2"/>
  <c r="J64" i="2"/>
  <c r="J60" i="2"/>
  <c r="J56" i="2"/>
  <c r="J52" i="2"/>
  <c r="J48" i="2"/>
  <c r="J44" i="2"/>
  <c r="J66" i="2"/>
  <c r="J62" i="2"/>
  <c r="J58" i="2"/>
  <c r="J54" i="2"/>
  <c r="J50" i="2"/>
  <c r="J46" i="2"/>
  <c r="J42" i="2"/>
  <c r="J41" i="2"/>
  <c r="J37" i="2"/>
  <c r="J33" i="2"/>
  <c r="J29" i="2"/>
  <c r="J25" i="2"/>
  <c r="J40" i="2"/>
  <c r="J36" i="2"/>
  <c r="J32" i="2"/>
  <c r="J28" i="2"/>
  <c r="N105" i="2"/>
  <c r="N101" i="2"/>
  <c r="N97" i="2"/>
  <c r="N93" i="2"/>
  <c r="N106" i="2"/>
  <c r="N102" i="2"/>
  <c r="N98" i="2"/>
  <c r="N94" i="2"/>
  <c r="N91" i="2"/>
  <c r="N90" i="2"/>
  <c r="N89" i="2"/>
  <c r="N88" i="2"/>
  <c r="N87" i="2"/>
  <c r="N86" i="2"/>
  <c r="N85" i="2"/>
  <c r="N84" i="2"/>
  <c r="N107" i="2"/>
  <c r="N103" i="2"/>
  <c r="N99" i="2"/>
  <c r="N95" i="2"/>
  <c r="N104" i="2"/>
  <c r="N96" i="2"/>
  <c r="N82" i="2"/>
  <c r="N81" i="2"/>
  <c r="N80" i="2"/>
  <c r="N79" i="2"/>
  <c r="N78" i="2"/>
  <c r="N77" i="2"/>
  <c r="N76" i="2"/>
  <c r="N75" i="2"/>
  <c r="N108" i="2"/>
  <c r="N100" i="2"/>
  <c r="N92" i="2"/>
  <c r="N72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73" i="2"/>
  <c r="N70" i="2"/>
  <c r="N38" i="2"/>
  <c r="N34" i="2"/>
  <c r="N30" i="2"/>
  <c r="N26" i="2"/>
  <c r="N74" i="2"/>
  <c r="N71" i="2"/>
  <c r="N41" i="2"/>
  <c r="N37" i="2"/>
  <c r="N33" i="2"/>
  <c r="N29" i="2"/>
  <c r="R107" i="2"/>
  <c r="R103" i="2"/>
  <c r="R99" i="2"/>
  <c r="R95" i="2"/>
  <c r="R108" i="2"/>
  <c r="R104" i="2"/>
  <c r="R100" i="2"/>
  <c r="R96" i="2"/>
  <c r="R92" i="2"/>
  <c r="R91" i="2"/>
  <c r="R90" i="2"/>
  <c r="R89" i="2"/>
  <c r="R88" i="2"/>
  <c r="R87" i="2"/>
  <c r="R86" i="2"/>
  <c r="R85" i="2"/>
  <c r="R84" i="2"/>
  <c r="R105" i="2"/>
  <c r="R101" i="2"/>
  <c r="R97" i="2"/>
  <c r="R93" i="2"/>
  <c r="R83" i="2"/>
  <c r="R106" i="2"/>
  <c r="R98" i="2"/>
  <c r="R82" i="2"/>
  <c r="R81" i="2"/>
  <c r="R80" i="2"/>
  <c r="R79" i="2"/>
  <c r="R78" i="2"/>
  <c r="R77" i="2"/>
  <c r="R76" i="2"/>
  <c r="R75" i="2"/>
  <c r="R74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102" i="2"/>
  <c r="R94" i="2"/>
  <c r="R73" i="2"/>
  <c r="R40" i="2"/>
  <c r="R36" i="2"/>
  <c r="R32" i="2"/>
  <c r="R28" i="2"/>
  <c r="R72" i="2"/>
  <c r="R70" i="2"/>
  <c r="R39" i="2"/>
  <c r="R35" i="2"/>
  <c r="R31" i="2"/>
  <c r="R27" i="2"/>
  <c r="V108" i="2"/>
  <c r="V104" i="2"/>
  <c r="V100" i="2"/>
  <c r="V96" i="2"/>
  <c r="V92" i="2"/>
  <c r="V105" i="2"/>
  <c r="V101" i="2"/>
  <c r="V97" i="2"/>
  <c r="V93" i="2"/>
  <c r="V106" i="2"/>
  <c r="V102" i="2"/>
  <c r="V98" i="2"/>
  <c r="V94" i="2"/>
  <c r="V90" i="2"/>
  <c r="V88" i="2"/>
  <c r="V86" i="2"/>
  <c r="V107" i="2"/>
  <c r="V99" i="2"/>
  <c r="V91" i="2"/>
  <c r="V89" i="2"/>
  <c r="V87" i="2"/>
  <c r="V85" i="2"/>
  <c r="V83" i="2"/>
  <c r="V84" i="2"/>
  <c r="V82" i="2"/>
  <c r="V80" i="2"/>
  <c r="V78" i="2"/>
  <c r="V76" i="2"/>
  <c r="V72" i="2"/>
  <c r="V71" i="2"/>
  <c r="V70" i="2"/>
  <c r="V95" i="2"/>
  <c r="V79" i="2"/>
  <c r="V73" i="2"/>
  <c r="V68" i="2"/>
  <c r="V64" i="2"/>
  <c r="V60" i="2"/>
  <c r="V56" i="2"/>
  <c r="V52" i="2"/>
  <c r="V48" i="2"/>
  <c r="V44" i="2"/>
  <c r="V81" i="2"/>
  <c r="V69" i="2"/>
  <c r="V65" i="2"/>
  <c r="V61" i="2"/>
  <c r="V57" i="2"/>
  <c r="V53" i="2"/>
  <c r="V49" i="2"/>
  <c r="V45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75" i="2"/>
  <c r="V77" i="2"/>
  <c r="V67" i="2"/>
  <c r="V63" i="2"/>
  <c r="V59" i="2"/>
  <c r="V55" i="2"/>
  <c r="V51" i="2"/>
  <c r="V47" i="2"/>
  <c r="V43" i="2"/>
  <c r="AD108" i="2"/>
  <c r="AD107" i="2"/>
  <c r="AD103" i="2"/>
  <c r="AD99" i="2"/>
  <c r="AD95" i="2"/>
  <c r="AD104" i="2"/>
  <c r="AD100" i="2"/>
  <c r="AD96" i="2"/>
  <c r="AD92" i="2"/>
  <c r="AD91" i="2"/>
  <c r="AD90" i="2"/>
  <c r="AD89" i="2"/>
  <c r="AD88" i="2"/>
  <c r="AD87" i="2"/>
  <c r="AD86" i="2"/>
  <c r="AD85" i="2"/>
  <c r="AD84" i="2"/>
  <c r="AD83" i="2"/>
  <c r="AD105" i="2"/>
  <c r="AD101" i="2"/>
  <c r="AD97" i="2"/>
  <c r="AD93" i="2"/>
  <c r="AD106" i="2"/>
  <c r="AD98" i="2"/>
  <c r="AD81" i="2"/>
  <c r="AD80" i="2"/>
  <c r="AD79" i="2"/>
  <c r="AD78" i="2"/>
  <c r="AD77" i="2"/>
  <c r="AD76" i="2"/>
  <c r="AD75" i="2"/>
  <c r="AD102" i="2"/>
  <c r="AD94" i="2"/>
  <c r="AD82" i="2"/>
  <c r="AD74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71" i="2"/>
  <c r="AD70" i="2"/>
  <c r="AD69" i="2"/>
  <c r="AD72" i="2"/>
  <c r="AD40" i="2"/>
  <c r="AD36" i="2"/>
  <c r="AD32" i="2"/>
  <c r="AD28" i="2"/>
  <c r="AD39" i="2"/>
  <c r="AD35" i="2"/>
  <c r="AD31" i="2"/>
  <c r="AD2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R24" i="2"/>
  <c r="AD24" i="2"/>
  <c r="N25" i="2"/>
  <c r="AD25" i="2"/>
  <c r="R26" i="2"/>
  <c r="O28" i="2"/>
  <c r="AD29" i="2"/>
  <c r="R30" i="2"/>
  <c r="O32" i="2"/>
  <c r="AD33" i="2"/>
  <c r="R34" i="2"/>
  <c r="O36" i="2"/>
  <c r="AD37" i="2"/>
  <c r="R38" i="2"/>
  <c r="O40" i="2"/>
  <c r="V46" i="2"/>
  <c r="V54" i="2"/>
  <c r="V62" i="2"/>
  <c r="N83" i="2"/>
  <c r="Z24" i="2"/>
  <c r="Z10" i="2"/>
  <c r="Z18" i="2"/>
  <c r="Z86" i="2"/>
  <c r="Z90" i="2"/>
  <c r="Z102" i="2"/>
  <c r="Z12" i="2"/>
  <c r="Z20" i="2"/>
  <c r="Z40" i="2"/>
  <c r="Z95" i="2"/>
  <c r="Z87" i="2"/>
  <c r="Z91" i="2"/>
  <c r="G111" i="7"/>
  <c r="G110" i="7"/>
  <c r="Z9" i="2"/>
  <c r="AW79" i="2"/>
  <c r="K61" i="2"/>
  <c r="T61" i="2"/>
  <c r="K69" i="2"/>
  <c r="T69" i="2"/>
  <c r="Z14" i="2"/>
  <c r="Z36" i="2"/>
  <c r="Z96" i="2"/>
  <c r="Z108" i="2"/>
  <c r="Z22" i="2"/>
  <c r="Z56" i="2"/>
  <c r="AW48" i="2"/>
  <c r="AW89" i="2"/>
  <c r="Z73" i="2"/>
  <c r="Z42" i="2"/>
  <c r="Z58" i="2"/>
  <c r="Z103" i="2"/>
  <c r="Z27" i="2"/>
  <c r="Z25" i="2"/>
  <c r="Z26" i="2"/>
  <c r="Z45" i="2"/>
  <c r="Z61" i="2"/>
  <c r="Z99" i="2"/>
  <c r="K13" i="2"/>
  <c r="K21" i="2"/>
  <c r="T21" i="2"/>
  <c r="AW56" i="2"/>
  <c r="Z35" i="2"/>
  <c r="Z34" i="2"/>
  <c r="Z43" i="2"/>
  <c r="Z51" i="2"/>
  <c r="Z59" i="2"/>
  <c r="Z67" i="2"/>
  <c r="Z71" i="2"/>
  <c r="Z77" i="2"/>
  <c r="Z81" i="2"/>
  <c r="Z107" i="2"/>
  <c r="Z101" i="2"/>
  <c r="Z15" i="2"/>
  <c r="Z23" i="2"/>
  <c r="Z39" i="2"/>
  <c r="Z37" i="2"/>
  <c r="Z38" i="2"/>
  <c r="Z52" i="2"/>
  <c r="Z68" i="2"/>
  <c r="Z72" i="2"/>
  <c r="Z106" i="2"/>
  <c r="K41" i="2"/>
  <c r="T41" i="2" s="1"/>
  <c r="K39" i="2"/>
  <c r="K57" i="2"/>
  <c r="T57" i="2" s="1"/>
  <c r="K106" i="2"/>
  <c r="K78" i="2"/>
  <c r="K82" i="2"/>
  <c r="K97" i="2"/>
  <c r="T97" i="2" s="1"/>
  <c r="K85" i="2"/>
  <c r="T85" i="2" s="1"/>
  <c r="K89" i="2"/>
  <c r="T89" i="2" s="1"/>
  <c r="K96" i="2"/>
  <c r="AW80" i="2"/>
  <c r="AW39" i="2"/>
  <c r="AW32" i="2"/>
  <c r="AW40" i="2"/>
  <c r="AW72" i="2"/>
  <c r="AW82" i="2"/>
  <c r="Z105" i="2"/>
  <c r="V110" i="2"/>
  <c r="Z28" i="2"/>
  <c r="Z41" i="2"/>
  <c r="Z53" i="2"/>
  <c r="Z57" i="2"/>
  <c r="Z69" i="2"/>
  <c r="Z75" i="2"/>
  <c r="Z79" i="2"/>
  <c r="Z94" i="2"/>
  <c r="Z93" i="2"/>
  <c r="K10" i="2"/>
  <c r="T10" i="2" s="1"/>
  <c r="K18" i="2"/>
  <c r="T18" i="2" s="1"/>
  <c r="K22" i="2"/>
  <c r="AW64" i="2"/>
  <c r="AW31" i="2"/>
  <c r="T16" i="2"/>
  <c r="Z48" i="2"/>
  <c r="Z64" i="2"/>
  <c r="Z83" i="2"/>
  <c r="Z13" i="2"/>
  <c r="Z32" i="2"/>
  <c r="Z50" i="2"/>
  <c r="Z54" i="2"/>
  <c r="Z66" i="2"/>
  <c r="Z70" i="2"/>
  <c r="Z76" i="2"/>
  <c r="Z80" i="2"/>
  <c r="Z85" i="2"/>
  <c r="Z89" i="2"/>
  <c r="Z98" i="2"/>
  <c r="Z97" i="2"/>
  <c r="K30" i="2"/>
  <c r="K34" i="2"/>
  <c r="AW96" i="2"/>
  <c r="AW88" i="2"/>
  <c r="AW84" i="2"/>
  <c r="AW94" i="2"/>
  <c r="AW108" i="2"/>
  <c r="AW106" i="2"/>
  <c r="AW104" i="2"/>
  <c r="AW102" i="2"/>
  <c r="AW100" i="2"/>
  <c r="AW98" i="2"/>
  <c r="AW92" i="2"/>
  <c r="AW90" i="2"/>
  <c r="AW86" i="2"/>
  <c r="AW21" i="2"/>
  <c r="AW11" i="2"/>
  <c r="AW20" i="2"/>
  <c r="AW12" i="2"/>
  <c r="AW24" i="2"/>
  <c r="I111" i="2"/>
  <c r="I110" i="2"/>
  <c r="P111" i="2"/>
  <c r="P110" i="2"/>
  <c r="Z11" i="2"/>
  <c r="Z19" i="2"/>
  <c r="Z104" i="2"/>
  <c r="Z44" i="2"/>
  <c r="Z60" i="2"/>
  <c r="Z78" i="2"/>
  <c r="Z82" i="2"/>
  <c r="Q111" i="2"/>
  <c r="Q110" i="2"/>
  <c r="K25" i="2"/>
  <c r="T25" i="2" s="1"/>
  <c r="T17" i="2"/>
  <c r="K29" i="2"/>
  <c r="T29" i="2"/>
  <c r="K27" i="2"/>
  <c r="T27" i="2"/>
  <c r="K28" i="2"/>
  <c r="K73" i="2"/>
  <c r="T73" i="2"/>
  <c r="K42" i="2"/>
  <c r="K46" i="2"/>
  <c r="K50" i="2"/>
  <c r="K54" i="2"/>
  <c r="K58" i="2"/>
  <c r="K62" i="2"/>
  <c r="K66" i="2"/>
  <c r="K74" i="2"/>
  <c r="K75" i="2"/>
  <c r="T75" i="2"/>
  <c r="K79" i="2"/>
  <c r="T79" i="2"/>
  <c r="K94" i="2"/>
  <c r="K101" i="2"/>
  <c r="T101" i="2"/>
  <c r="K86" i="2"/>
  <c r="K90" i="2"/>
  <c r="K100" i="2"/>
  <c r="K99" i="2"/>
  <c r="T99" i="2"/>
  <c r="AW105" i="2"/>
  <c r="AW101" i="2"/>
  <c r="AW97" i="2"/>
  <c r="T110" i="3"/>
  <c r="T111" i="3"/>
  <c r="AW87" i="2"/>
  <c r="AW37" i="2"/>
  <c r="AW29" i="2"/>
  <c r="AW71" i="2"/>
  <c r="AW75" i="2"/>
  <c r="AW67" i="2"/>
  <c r="AW59" i="2"/>
  <c r="AW51" i="2"/>
  <c r="AW43" i="2"/>
  <c r="AW74" i="2"/>
  <c r="AW76" i="2"/>
  <c r="AW68" i="2"/>
  <c r="AW60" i="2"/>
  <c r="AW52" i="2"/>
  <c r="AW44" i="2"/>
  <c r="AW38" i="2"/>
  <c r="AW30" i="2"/>
  <c r="AW55" i="2"/>
  <c r="AW22" i="2"/>
  <c r="AW14" i="2"/>
  <c r="AW19" i="2"/>
  <c r="AW26" i="2"/>
  <c r="Z55" i="2"/>
  <c r="K40" i="2"/>
  <c r="K95" i="2"/>
  <c r="T95" i="2" s="1"/>
  <c r="V111" i="2"/>
  <c r="X111" i="2"/>
  <c r="X110" i="2"/>
  <c r="Z8" i="2"/>
  <c r="Z16" i="2"/>
  <c r="Z74" i="2"/>
  <c r="Z49" i="2"/>
  <c r="Z65" i="2"/>
  <c r="Z92" i="2"/>
  <c r="Z84" i="2"/>
  <c r="Z88" i="2"/>
  <c r="AC111" i="2"/>
  <c r="AC110" i="2"/>
  <c r="T14" i="2"/>
  <c r="K33" i="2"/>
  <c r="T33" i="2" s="1"/>
  <c r="K31" i="2"/>
  <c r="K32" i="2"/>
  <c r="K72" i="2"/>
  <c r="K43" i="2"/>
  <c r="T43" i="2" s="1"/>
  <c r="K47" i="2"/>
  <c r="T47" i="2" s="1"/>
  <c r="K51" i="2"/>
  <c r="T51" i="2" s="1"/>
  <c r="K55" i="2"/>
  <c r="T55" i="2" s="1"/>
  <c r="K59" i="2"/>
  <c r="T59" i="2" s="1"/>
  <c r="K63" i="2"/>
  <c r="T63" i="2" s="1"/>
  <c r="K67" i="2"/>
  <c r="T67" i="2" s="1"/>
  <c r="K83" i="2"/>
  <c r="T83" i="2" s="1"/>
  <c r="K76" i="2"/>
  <c r="K80" i="2"/>
  <c r="K102" i="2"/>
  <c r="K105" i="2"/>
  <c r="T105" i="2" s="1"/>
  <c r="K87" i="2"/>
  <c r="T87" i="2" s="1"/>
  <c r="K91" i="2"/>
  <c r="T91" i="2" s="1"/>
  <c r="K104" i="2"/>
  <c r="K103" i="2"/>
  <c r="T103" i="2" s="1"/>
  <c r="AW95" i="2"/>
  <c r="AW93" i="2"/>
  <c r="AW85" i="2"/>
  <c r="AW77" i="2"/>
  <c r="AW69" i="2"/>
  <c r="AW61" i="2"/>
  <c r="AW53" i="2"/>
  <c r="AW45" i="2"/>
  <c r="AW35" i="2"/>
  <c r="AW27" i="2"/>
  <c r="AW66" i="2"/>
  <c r="AO111" i="2"/>
  <c r="AO110" i="2"/>
  <c r="AW63" i="2"/>
  <c r="AW83" i="2"/>
  <c r="AW36" i="2"/>
  <c r="AW28" i="2"/>
  <c r="AW50" i="2"/>
  <c r="AW16" i="2"/>
  <c r="AW23" i="2"/>
  <c r="AW15" i="2"/>
  <c r="AW18" i="2"/>
  <c r="K71" i="2"/>
  <c r="K49" i="2"/>
  <c r="T49" i="2"/>
  <c r="W110" i="2"/>
  <c r="W111" i="2"/>
  <c r="Z31" i="2"/>
  <c r="Z29" i="2"/>
  <c r="Z30" i="2"/>
  <c r="Z46" i="2"/>
  <c r="Z62" i="2"/>
  <c r="Z100" i="2"/>
  <c r="K37" i="2"/>
  <c r="K35" i="2"/>
  <c r="K36" i="2"/>
  <c r="K70" i="2"/>
  <c r="K44" i="2"/>
  <c r="K48" i="2"/>
  <c r="K52" i="2"/>
  <c r="K56" i="2"/>
  <c r="K60" i="2"/>
  <c r="K64" i="2"/>
  <c r="K68" i="2"/>
  <c r="K98" i="2"/>
  <c r="K77" i="2"/>
  <c r="T77" i="2"/>
  <c r="K81" i="2"/>
  <c r="T81" i="2"/>
  <c r="K93" i="2"/>
  <c r="T93" i="2"/>
  <c r="K84" i="2"/>
  <c r="K88" i="2"/>
  <c r="K92" i="2"/>
  <c r="K108" i="2"/>
  <c r="K107" i="2"/>
  <c r="T107" i="2"/>
  <c r="AW107" i="2"/>
  <c r="AW103" i="2"/>
  <c r="AW99" i="2"/>
  <c r="AW41" i="2"/>
  <c r="AW33" i="2"/>
  <c r="AW91" i="2"/>
  <c r="AW58" i="2"/>
  <c r="AW78" i="2"/>
  <c r="AW70" i="2"/>
  <c r="AW62" i="2"/>
  <c r="AW54" i="2"/>
  <c r="AW46" i="2"/>
  <c r="AW47" i="2"/>
  <c r="AW81" i="2"/>
  <c r="AW73" i="2"/>
  <c r="AW65" i="2"/>
  <c r="AW57" i="2"/>
  <c r="AW49" i="2"/>
  <c r="AW42" i="2"/>
  <c r="AW34" i="2"/>
  <c r="AW8" i="2"/>
  <c r="AW17" i="2"/>
  <c r="AW9" i="2"/>
  <c r="AW25" i="2"/>
  <c r="AW10" i="2"/>
  <c r="AW13" i="2"/>
  <c r="F110" i="7"/>
  <c r="F111" i="7"/>
  <c r="AP26" i="2"/>
  <c r="AI26" i="2"/>
  <c r="AP14" i="2"/>
  <c r="AI14" i="2"/>
  <c r="AP22" i="2"/>
  <c r="AI22" i="2"/>
  <c r="AP13" i="2"/>
  <c r="AI13" i="2"/>
  <c r="AP40" i="2"/>
  <c r="AI40" i="2"/>
  <c r="AP76" i="2"/>
  <c r="AI76" i="2"/>
  <c r="AP38" i="2"/>
  <c r="AI38" i="2"/>
  <c r="AP65" i="2"/>
  <c r="AI65" i="2"/>
  <c r="AP83" i="2"/>
  <c r="AI83" i="2"/>
  <c r="AP31" i="2"/>
  <c r="AI31" i="2"/>
  <c r="AP39" i="2"/>
  <c r="AI39" i="2"/>
  <c r="AP34" i="2"/>
  <c r="AI34" i="2"/>
  <c r="AP50" i="2"/>
  <c r="AI50" i="2"/>
  <c r="AP58" i="2"/>
  <c r="AI58" i="2"/>
  <c r="AP66" i="2"/>
  <c r="AI66" i="2"/>
  <c r="AP74" i="2"/>
  <c r="AI74" i="2"/>
  <c r="AP82" i="2"/>
  <c r="AI82" i="2"/>
  <c r="AP88" i="2"/>
  <c r="AI88" i="2"/>
  <c r="AP90" i="2"/>
  <c r="AI90" i="2"/>
  <c r="AP101" i="2"/>
  <c r="AI101" i="2"/>
  <c r="AP91" i="2"/>
  <c r="AI91" i="2"/>
  <c r="AP10" i="2"/>
  <c r="AI10" i="2"/>
  <c r="AP20" i="2"/>
  <c r="AI20" i="2"/>
  <c r="AP12" i="2"/>
  <c r="AI12" i="2"/>
  <c r="AP11" i="2"/>
  <c r="AI11" i="2"/>
  <c r="AP19" i="2"/>
  <c r="AI19" i="2"/>
  <c r="AP81" i="2"/>
  <c r="AI81" i="2"/>
  <c r="AP44" i="2"/>
  <c r="AI44" i="2"/>
  <c r="AP68" i="2"/>
  <c r="AI68" i="2"/>
  <c r="AP43" i="2"/>
  <c r="AI43" i="2"/>
  <c r="AP51" i="2"/>
  <c r="AI51" i="2"/>
  <c r="AP59" i="2"/>
  <c r="AI59" i="2"/>
  <c r="AP67" i="2"/>
  <c r="AI67" i="2"/>
  <c r="AP75" i="2"/>
  <c r="AI75" i="2"/>
  <c r="AP28" i="2"/>
  <c r="AI28" i="2"/>
  <c r="AP33" i="2"/>
  <c r="AI33" i="2"/>
  <c r="AP41" i="2"/>
  <c r="AI41" i="2"/>
  <c r="AP48" i="2"/>
  <c r="AI48" i="2"/>
  <c r="AP56" i="2"/>
  <c r="AI56" i="2"/>
  <c r="AP64" i="2"/>
  <c r="AI64" i="2"/>
  <c r="AP72" i="2"/>
  <c r="AI72" i="2"/>
  <c r="AP80" i="2"/>
  <c r="AI80" i="2"/>
  <c r="AP42" i="2"/>
  <c r="AI42" i="2"/>
  <c r="AP86" i="2"/>
  <c r="AI86" i="2"/>
  <c r="AP103" i="2"/>
  <c r="AI103" i="2"/>
  <c r="AP92" i="2"/>
  <c r="AI92" i="2"/>
  <c r="AP100" i="2"/>
  <c r="AI100" i="2"/>
  <c r="AP104" i="2"/>
  <c r="AI104" i="2"/>
  <c r="AP108" i="2"/>
  <c r="AI108" i="2"/>
  <c r="AP23" i="2"/>
  <c r="AI23" i="2"/>
  <c r="AP18" i="2"/>
  <c r="AI18" i="2"/>
  <c r="AP9" i="2"/>
  <c r="AI9" i="2"/>
  <c r="AP17" i="2"/>
  <c r="AI17" i="2"/>
  <c r="AP15" i="2"/>
  <c r="AI15" i="2"/>
  <c r="AP57" i="2"/>
  <c r="AI57" i="2"/>
  <c r="AP84" i="2"/>
  <c r="AI84" i="2"/>
  <c r="AP32" i="2"/>
  <c r="AI32" i="2"/>
  <c r="AP27" i="2"/>
  <c r="AI27" i="2"/>
  <c r="AP35" i="2"/>
  <c r="AI35" i="2"/>
  <c r="AP85" i="2"/>
  <c r="AI85" i="2"/>
  <c r="AP49" i="2"/>
  <c r="AI49" i="2"/>
  <c r="AP47" i="2"/>
  <c r="AI47" i="2"/>
  <c r="AP55" i="2"/>
  <c r="AI55" i="2"/>
  <c r="AP63" i="2"/>
  <c r="AI63" i="2"/>
  <c r="AP71" i="2"/>
  <c r="AI71" i="2"/>
  <c r="AP79" i="2"/>
  <c r="AI79" i="2"/>
  <c r="AP93" i="2"/>
  <c r="AI93" i="2"/>
  <c r="AP95" i="2"/>
  <c r="AI95" i="2"/>
  <c r="AP97" i="2"/>
  <c r="AI97" i="2"/>
  <c r="AP105" i="2"/>
  <c r="AI105" i="2"/>
  <c r="AP24" i="2"/>
  <c r="AI24" i="2"/>
  <c r="AP21" i="2"/>
  <c r="AI21" i="2"/>
  <c r="AP16" i="2"/>
  <c r="AI16" i="2"/>
  <c r="AP25" i="2"/>
  <c r="AI25" i="2"/>
  <c r="AP73" i="2"/>
  <c r="AI73" i="2"/>
  <c r="AP60" i="2"/>
  <c r="AI60" i="2"/>
  <c r="AP46" i="2"/>
  <c r="AI46" i="2"/>
  <c r="AP54" i="2"/>
  <c r="AI54" i="2"/>
  <c r="AP62" i="2"/>
  <c r="AI62" i="2"/>
  <c r="AP70" i="2"/>
  <c r="AI70" i="2"/>
  <c r="AP78" i="2"/>
  <c r="AI78" i="2"/>
  <c r="AP36" i="2"/>
  <c r="AI36" i="2"/>
  <c r="AP29" i="2"/>
  <c r="AI29" i="2"/>
  <c r="AP37" i="2"/>
  <c r="AI37" i="2"/>
  <c r="AP45" i="2"/>
  <c r="AI45" i="2"/>
  <c r="AP53" i="2"/>
  <c r="AI53" i="2"/>
  <c r="AP61" i="2"/>
  <c r="AI61" i="2"/>
  <c r="AP69" i="2"/>
  <c r="AI69" i="2"/>
  <c r="AP77" i="2"/>
  <c r="AI77" i="2"/>
  <c r="AP30" i="2"/>
  <c r="AI30" i="2"/>
  <c r="AP52" i="2"/>
  <c r="AI52" i="2"/>
  <c r="AP94" i="2"/>
  <c r="AI94" i="2"/>
  <c r="AP87" i="2"/>
  <c r="AI87" i="2"/>
  <c r="AP96" i="2"/>
  <c r="AI96" i="2"/>
  <c r="AP89" i="2"/>
  <c r="AI89" i="2"/>
  <c r="AP99" i="2"/>
  <c r="AI99" i="2"/>
  <c r="AP107" i="2"/>
  <c r="AI107" i="2"/>
  <c r="AP98" i="2"/>
  <c r="AI98" i="2"/>
  <c r="AP102" i="2"/>
  <c r="AI102" i="2"/>
  <c r="AP106" i="2"/>
  <c r="AI106" i="2"/>
  <c r="U108" i="3"/>
  <c r="H108" i="3" s="1"/>
  <c r="U102" i="3"/>
  <c r="H102" i="3" s="1"/>
  <c r="U90" i="3"/>
  <c r="H90" i="3" s="1"/>
  <c r="U82" i="3"/>
  <c r="H82" i="3" s="1"/>
  <c r="U74" i="3"/>
  <c r="H74" i="3" s="1"/>
  <c r="U66" i="3"/>
  <c r="H66" i="3" s="1"/>
  <c r="U58" i="3"/>
  <c r="H58" i="3" s="1"/>
  <c r="U50" i="3"/>
  <c r="H50" i="3" s="1"/>
  <c r="U92" i="3"/>
  <c r="H92" i="3" s="1"/>
  <c r="U84" i="3"/>
  <c r="H84" i="3" s="1"/>
  <c r="U76" i="3"/>
  <c r="H76" i="3" s="1"/>
  <c r="U68" i="3"/>
  <c r="H68" i="3" s="1"/>
  <c r="U60" i="3"/>
  <c r="H60" i="3" s="1"/>
  <c r="U52" i="3"/>
  <c r="H52" i="3" s="1"/>
  <c r="U88" i="3"/>
  <c r="H88" i="3" s="1"/>
  <c r="U72" i="3"/>
  <c r="H72" i="3" s="1"/>
  <c r="U56" i="3"/>
  <c r="H56" i="3" s="1"/>
  <c r="U80" i="3"/>
  <c r="H80" i="3" s="1"/>
  <c r="U64" i="3"/>
  <c r="H64" i="3" s="1"/>
  <c r="U48" i="3"/>
  <c r="H48" i="3" s="1"/>
  <c r="U40" i="3"/>
  <c r="H40" i="3" s="1"/>
  <c r="U32" i="3"/>
  <c r="H32" i="3" s="1"/>
  <c r="U24" i="3"/>
  <c r="H24" i="3" s="1"/>
  <c r="U62" i="3"/>
  <c r="H62" i="3" s="1"/>
  <c r="U70" i="3"/>
  <c r="H70" i="3" s="1"/>
  <c r="U21" i="3"/>
  <c r="H21" i="3" s="1"/>
  <c r="U19" i="3"/>
  <c r="H19" i="3" s="1"/>
  <c r="U17" i="3"/>
  <c r="H17" i="3" s="1"/>
  <c r="U15" i="3"/>
  <c r="H15" i="3" s="1"/>
  <c r="U13" i="3"/>
  <c r="H13" i="3" s="1"/>
  <c r="U11" i="3"/>
  <c r="H11" i="3" s="1"/>
  <c r="U9" i="3"/>
  <c r="H9" i="3" s="1"/>
  <c r="U78" i="3"/>
  <c r="H78" i="3" s="1"/>
  <c r="U86" i="3"/>
  <c r="H86" i="3" s="1"/>
  <c r="U54" i="3"/>
  <c r="H54" i="3" s="1"/>
  <c r="U55" i="3"/>
  <c r="H55" i="3" s="1"/>
  <c r="U45" i="3"/>
  <c r="H45" i="3" s="1"/>
  <c r="U65" i="3"/>
  <c r="H65" i="3" s="1"/>
  <c r="U85" i="3"/>
  <c r="H85" i="3" s="1"/>
  <c r="U31" i="3"/>
  <c r="H31" i="3" s="1"/>
  <c r="U47" i="3"/>
  <c r="H47" i="3" s="1"/>
  <c r="U57" i="3"/>
  <c r="H57" i="3" s="1"/>
  <c r="U77" i="3"/>
  <c r="H77" i="3" s="1"/>
  <c r="U12" i="3"/>
  <c r="H12" i="3" s="1"/>
  <c r="U20" i="3"/>
  <c r="H20" i="3" s="1"/>
  <c r="U28" i="3"/>
  <c r="H28" i="3" s="1"/>
  <c r="U46" i="3"/>
  <c r="H46" i="3" s="1"/>
  <c r="U96" i="3"/>
  <c r="H96" i="3" s="1"/>
  <c r="U51" i="3"/>
  <c r="H51" i="3" s="1"/>
  <c r="U104" i="3"/>
  <c r="H104" i="3" s="1"/>
  <c r="U103" i="3"/>
  <c r="H103" i="3" s="1"/>
  <c r="U105" i="3"/>
  <c r="H105" i="3" s="1"/>
  <c r="U99" i="3"/>
  <c r="H99" i="3" s="1"/>
  <c r="U107" i="3"/>
  <c r="H107" i="3" s="1"/>
  <c r="U34" i="3"/>
  <c r="H34" i="3" s="1"/>
  <c r="U14" i="3"/>
  <c r="H14" i="3" s="1"/>
  <c r="U71" i="3"/>
  <c r="H71" i="3" s="1"/>
  <c r="U81" i="3"/>
  <c r="H81" i="3" s="1"/>
  <c r="U35" i="3"/>
  <c r="H35" i="3" s="1"/>
  <c r="U63" i="3"/>
  <c r="H63" i="3" s="1"/>
  <c r="U73" i="3"/>
  <c r="H73" i="3" s="1"/>
  <c r="U93" i="3"/>
  <c r="H93" i="3" s="1"/>
  <c r="U38" i="3"/>
  <c r="H38" i="3" s="1"/>
  <c r="U91" i="3"/>
  <c r="H91" i="3" s="1"/>
  <c r="U106" i="3"/>
  <c r="H106" i="3" s="1"/>
  <c r="U101" i="3"/>
  <c r="H101" i="3" s="1"/>
  <c r="U67" i="3"/>
  <c r="H67" i="3" s="1"/>
  <c r="U94" i="3"/>
  <c r="H94" i="3" s="1"/>
  <c r="U87" i="3"/>
  <c r="H87" i="3" s="1"/>
  <c r="U27" i="3"/>
  <c r="H27" i="3" s="1"/>
  <c r="U43" i="3"/>
  <c r="H43" i="3" s="1"/>
  <c r="U79" i="3"/>
  <c r="H79" i="3" s="1"/>
  <c r="U89" i="3"/>
  <c r="H89" i="3" s="1"/>
  <c r="U16" i="3"/>
  <c r="H16" i="3" s="1"/>
  <c r="U42" i="3"/>
  <c r="H42" i="3" s="1"/>
  <c r="U25" i="3"/>
  <c r="H25" i="3" s="1"/>
  <c r="U41" i="3"/>
  <c r="H41" i="3" s="1"/>
  <c r="U97" i="3"/>
  <c r="H97" i="3" s="1"/>
  <c r="U30" i="3"/>
  <c r="H30" i="3" s="1"/>
  <c r="U44" i="3"/>
  <c r="H44" i="3" s="1"/>
  <c r="U75" i="3"/>
  <c r="H75" i="3" s="1"/>
  <c r="U95" i="3"/>
  <c r="H95" i="3" s="1"/>
  <c r="U83" i="3"/>
  <c r="H83" i="3" s="1"/>
  <c r="U100" i="3"/>
  <c r="H100" i="3" s="1"/>
  <c r="U53" i="3"/>
  <c r="H53" i="3" s="1"/>
  <c r="U29" i="3"/>
  <c r="H29" i="3" s="1"/>
  <c r="U33" i="3"/>
  <c r="H33" i="3" s="1"/>
  <c r="U10" i="3"/>
  <c r="H10" i="3" s="1"/>
  <c r="U18" i="3"/>
  <c r="H18" i="3" s="1"/>
  <c r="U26" i="3"/>
  <c r="H26" i="3" s="1"/>
  <c r="U37" i="3"/>
  <c r="H37" i="3" s="1"/>
  <c r="U49" i="3"/>
  <c r="H49" i="3" s="1"/>
  <c r="U69" i="3"/>
  <c r="H69" i="3" s="1"/>
  <c r="U23" i="3"/>
  <c r="H23" i="3" s="1"/>
  <c r="U39" i="3"/>
  <c r="H39" i="3" s="1"/>
  <c r="U61" i="3"/>
  <c r="H61" i="3" s="1"/>
  <c r="U22" i="3"/>
  <c r="H22" i="3" s="1"/>
  <c r="U36" i="3"/>
  <c r="H36" i="3" s="1"/>
  <c r="U59" i="3"/>
  <c r="H59" i="3" s="1"/>
  <c r="U98" i="3"/>
  <c r="H98" i="3" s="1"/>
  <c r="AW111" i="2"/>
  <c r="AW110" i="2"/>
  <c r="AP8" i="2"/>
  <c r="AP110" i="2" s="1"/>
  <c r="U8" i="3"/>
  <c r="U113" i="3"/>
  <c r="E111" i="7"/>
  <c r="U111" i="3"/>
  <c r="U110" i="3"/>
  <c r="H8" i="3"/>
  <c r="H113" i="3"/>
  <c r="AP111" i="2"/>
  <c r="E110" i="7"/>
  <c r="H110" i="3"/>
  <c r="H111" i="3"/>
  <c r="G8" i="3" s="1"/>
  <c r="G25" i="3"/>
  <c r="G68" i="3"/>
  <c r="G14" i="3"/>
  <c r="G37" i="3"/>
  <c r="G42" i="3"/>
  <c r="G35" i="3"/>
  <c r="G77" i="3"/>
  <c r="G19" i="3"/>
  <c r="G76" i="3"/>
  <c r="G98" i="3"/>
  <c r="G55" i="3"/>
  <c r="G26" i="3"/>
  <c r="G16" i="3"/>
  <c r="G81" i="3"/>
  <c r="G57" i="3"/>
  <c r="G21" i="3"/>
  <c r="G84" i="3"/>
  <c r="G105" i="3"/>
  <c r="G69" i="3"/>
  <c r="G41" i="3"/>
  <c r="G73" i="3"/>
  <c r="G20" i="3"/>
  <c r="G15" i="3"/>
  <c r="G60" i="3"/>
  <c r="G63" i="3"/>
  <c r="G31" i="3"/>
  <c r="G33" i="3"/>
  <c r="G43" i="3"/>
  <c r="G34" i="3"/>
  <c r="G85" i="3"/>
  <c r="G24" i="3"/>
  <c r="G58" i="3"/>
  <c r="G48" i="3"/>
  <c r="G29" i="3"/>
  <c r="G27" i="3"/>
  <c r="G65" i="3"/>
  <c r="G66" i="3"/>
  <c r="G61" i="3"/>
  <c r="G9" i="3"/>
  <c r="G18" i="3"/>
  <c r="G71" i="3"/>
  <c r="G70" i="3"/>
  <c r="G12" i="3"/>
  <c r="G49" i="3"/>
  <c r="G62" i="3"/>
  <c r="G59" i="3"/>
  <c r="G83" i="3"/>
  <c r="G67" i="3"/>
  <c r="G103" i="3"/>
  <c r="G54" i="3"/>
  <c r="G64" i="3"/>
  <c r="G90" i="3"/>
  <c r="G91" i="3"/>
  <c r="G36" i="3"/>
  <c r="G95" i="3"/>
  <c r="G101" i="3"/>
  <c r="G104" i="3"/>
  <c r="G86" i="3"/>
  <c r="G80" i="3"/>
  <c r="G102" i="3"/>
  <c r="G44" i="3"/>
  <c r="G72" i="3"/>
  <c r="G53" i="3"/>
  <c r="G87" i="3"/>
  <c r="G99" i="3"/>
  <c r="G45" i="3"/>
  <c r="G40" i="3"/>
  <c r="G74" i="3"/>
  <c r="G10" i="3"/>
  <c r="G17" i="3"/>
  <c r="G79" i="3"/>
  <c r="G82" i="3"/>
  <c r="G39" i="3"/>
  <c r="G30" i="3"/>
  <c r="G38" i="3"/>
  <c r="G46" i="3"/>
  <c r="G11" i="3"/>
  <c r="G88" i="3"/>
  <c r="G96" i="3"/>
  <c r="G23" i="3"/>
  <c r="G97" i="3"/>
  <c r="G93" i="3"/>
  <c r="G28" i="3"/>
  <c r="G13" i="3"/>
  <c r="G52" i="3"/>
  <c r="G94" i="3"/>
  <c r="G50" i="3"/>
  <c r="G22" i="3"/>
  <c r="G75" i="3"/>
  <c r="G106" i="3"/>
  <c r="G51" i="3"/>
  <c r="G78" i="3"/>
  <c r="G56" i="3"/>
  <c r="G108" i="3"/>
  <c r="G100" i="3"/>
  <c r="G107" i="3"/>
  <c r="G32" i="3"/>
  <c r="G89" i="3"/>
  <c r="G47" i="3"/>
  <c r="G92" i="3"/>
  <c r="G111" i="3" l="1"/>
  <c r="G110" i="3"/>
  <c r="G113" i="3"/>
  <c r="AI8" i="2"/>
  <c r="L111" i="2"/>
  <c r="L110" i="2"/>
  <c r="AN111" i="2"/>
  <c r="O13" i="2"/>
  <c r="T13" i="2" s="1"/>
  <c r="O9" i="2"/>
  <c r="O23" i="2"/>
  <c r="AF20" i="2"/>
  <c r="AF8" i="2"/>
  <c r="AF104" i="2"/>
  <c r="AF96" i="2"/>
  <c r="AF108" i="2"/>
  <c r="AF101" i="2"/>
  <c r="AF93" i="2"/>
  <c r="AF102" i="2"/>
  <c r="AF94" i="2"/>
  <c r="AF99" i="2"/>
  <c r="AF89" i="2"/>
  <c r="AF85" i="2"/>
  <c r="AF103" i="2"/>
  <c r="AF90" i="2"/>
  <c r="AF86" i="2"/>
  <c r="AF84" i="2"/>
  <c r="AF81" i="2"/>
  <c r="AF77" i="2"/>
  <c r="AF72" i="2"/>
  <c r="AF68" i="2"/>
  <c r="AF60" i="2"/>
  <c r="AF52" i="2"/>
  <c r="AF44" i="2"/>
  <c r="AF65" i="2"/>
  <c r="AF57" i="2"/>
  <c r="AF49" i="2"/>
  <c r="AF41" i="2"/>
  <c r="AF39" i="2"/>
  <c r="AF37" i="2"/>
  <c r="AF35" i="2"/>
  <c r="AF33" i="2"/>
  <c r="AF31" i="2"/>
  <c r="AF29" i="2"/>
  <c r="AF27" i="2"/>
  <c r="AF25" i="2"/>
  <c r="AF80" i="2"/>
  <c r="AF66" i="2"/>
  <c r="AF58" i="2"/>
  <c r="AF50" i="2"/>
  <c r="AF42" i="2"/>
  <c r="AF70" i="2"/>
  <c r="AF55" i="2"/>
  <c r="AF69" i="2"/>
  <c r="AF51" i="2"/>
  <c r="AF18" i="2"/>
  <c r="AF10" i="2"/>
  <c r="AF19" i="2"/>
  <c r="AF11" i="2"/>
  <c r="AF17" i="2"/>
  <c r="AF9" i="2"/>
  <c r="AB102" i="2"/>
  <c r="AB94" i="2"/>
  <c r="AB103" i="2"/>
  <c r="AB95" i="2"/>
  <c r="AB104" i="2"/>
  <c r="AB96" i="2"/>
  <c r="AB105" i="2"/>
  <c r="AB83" i="2"/>
  <c r="AB89" i="2"/>
  <c r="AB85" i="2"/>
  <c r="AB101" i="2"/>
  <c r="AB90" i="2"/>
  <c r="AB86" i="2"/>
  <c r="AB80" i="2"/>
  <c r="AB76" i="2"/>
  <c r="AB74" i="2"/>
  <c r="AB66" i="2"/>
  <c r="AB58" i="2"/>
  <c r="AB50" i="2"/>
  <c r="AB42" i="2"/>
  <c r="AB67" i="2"/>
  <c r="AB59" i="2"/>
  <c r="AB51" i="2"/>
  <c r="AB43" i="2"/>
  <c r="AB39" i="2"/>
  <c r="AB37" i="2"/>
  <c r="AB35" i="2"/>
  <c r="AB33" i="2"/>
  <c r="AB31" i="2"/>
  <c r="AB29" i="2"/>
  <c r="AB27" i="2"/>
  <c r="AB25" i="2"/>
  <c r="AB68" i="2"/>
  <c r="AB60" i="2"/>
  <c r="AB52" i="2"/>
  <c r="AB44" i="2"/>
  <c r="AB65" i="2"/>
  <c r="AB57" i="2"/>
  <c r="AB49" i="2"/>
  <c r="AB41" i="2"/>
  <c r="AB72" i="2"/>
  <c r="AB71" i="2"/>
  <c r="AB16" i="2"/>
  <c r="AB8" i="2"/>
  <c r="AB17" i="2"/>
  <c r="AB9" i="2"/>
  <c r="AB23" i="2"/>
  <c r="AB15" i="2"/>
  <c r="AB10" i="2"/>
  <c r="AB14" i="2"/>
  <c r="AB18" i="2"/>
  <c r="AB22" i="2"/>
  <c r="S35" i="2"/>
  <c r="S19" i="2"/>
  <c r="J45" i="2"/>
  <c r="K45" i="2" s="1"/>
  <c r="T45" i="2" s="1"/>
  <c r="J23" i="2"/>
  <c r="J9" i="2"/>
  <c r="K9" i="2" s="1"/>
  <c r="T9" i="2" s="1"/>
  <c r="J8" i="2"/>
  <c r="J65" i="2"/>
  <c r="J19" i="2"/>
  <c r="K19" i="2" s="1"/>
  <c r="T19" i="2" s="1"/>
  <c r="J11" i="2"/>
  <c r="K11" i="2" s="1"/>
  <c r="T11" i="2" s="1"/>
  <c r="J38" i="2"/>
  <c r="K38" i="2" s="1"/>
  <c r="J24" i="2"/>
  <c r="K24" i="2" s="1"/>
  <c r="T24" i="2" s="1"/>
  <c r="J53" i="2"/>
  <c r="K53" i="2" s="1"/>
  <c r="T53" i="2" s="1"/>
  <c r="J26" i="2"/>
  <c r="K26" i="2" s="1"/>
  <c r="J20" i="2"/>
  <c r="K20" i="2" s="1"/>
  <c r="J12" i="2"/>
  <c r="K12" i="2" s="1"/>
  <c r="T12" i="2" s="1"/>
  <c r="J15" i="2"/>
  <c r="K15" i="2" s="1"/>
  <c r="T15" i="2" s="1"/>
  <c r="AE19" i="2"/>
  <c r="AE15" i="2"/>
  <c r="AE65" i="2"/>
  <c r="AO9" i="3"/>
  <c r="AN113" i="3"/>
  <c r="AN110" i="3"/>
  <c r="K23" i="2"/>
  <c r="K65" i="2"/>
  <c r="T65" i="2" s="1"/>
  <c r="Z111" i="3"/>
  <c r="M108" i="2"/>
  <c r="T108" i="2" s="1"/>
  <c r="M106" i="2"/>
  <c r="T106" i="2" s="1"/>
  <c r="M104" i="2"/>
  <c r="T104" i="2" s="1"/>
  <c r="M102" i="2"/>
  <c r="T102" i="2" s="1"/>
  <c r="M100" i="2"/>
  <c r="T100" i="2" s="1"/>
  <c r="M98" i="2"/>
  <c r="T98" i="2" s="1"/>
  <c r="M96" i="2"/>
  <c r="T96" i="2" s="1"/>
  <c r="M94" i="2"/>
  <c r="T94" i="2" s="1"/>
  <c r="M92" i="2"/>
  <c r="T92" i="2" s="1"/>
  <c r="M90" i="2"/>
  <c r="T90" i="2" s="1"/>
  <c r="M88" i="2"/>
  <c r="T88" i="2" s="1"/>
  <c r="M86" i="2"/>
  <c r="T86" i="2" s="1"/>
  <c r="M84" i="2"/>
  <c r="T84" i="2" s="1"/>
  <c r="M82" i="2"/>
  <c r="T82" i="2" s="1"/>
  <c r="M80" i="2"/>
  <c r="T80" i="2" s="1"/>
  <c r="M78" i="2"/>
  <c r="T78" i="2" s="1"/>
  <c r="M76" i="2"/>
  <c r="T76" i="2" s="1"/>
  <c r="M74" i="2"/>
  <c r="T74" i="2" s="1"/>
  <c r="M72" i="2"/>
  <c r="T72" i="2" s="1"/>
  <c r="M70" i="2"/>
  <c r="T70" i="2" s="1"/>
  <c r="M68" i="2"/>
  <c r="T68" i="2" s="1"/>
  <c r="M66" i="2"/>
  <c r="T66" i="2" s="1"/>
  <c r="M64" i="2"/>
  <c r="T64" i="2" s="1"/>
  <c r="M62" i="2"/>
  <c r="T62" i="2" s="1"/>
  <c r="M60" i="2"/>
  <c r="T60" i="2" s="1"/>
  <c r="M58" i="2"/>
  <c r="T58" i="2" s="1"/>
  <c r="M56" i="2"/>
  <c r="T56" i="2" s="1"/>
  <c r="M54" i="2"/>
  <c r="T54" i="2" s="1"/>
  <c r="M52" i="2"/>
  <c r="T52" i="2" s="1"/>
  <c r="M50" i="2"/>
  <c r="T50" i="2" s="1"/>
  <c r="M48" i="2"/>
  <c r="T48" i="2" s="1"/>
  <c r="M46" i="2"/>
  <c r="T46" i="2" s="1"/>
  <c r="M44" i="2"/>
  <c r="T44" i="2" s="1"/>
  <c r="M42" i="2"/>
  <c r="T42" i="2" s="1"/>
  <c r="M40" i="2"/>
  <c r="M38" i="2"/>
  <c r="M36" i="2"/>
  <c r="M34" i="2"/>
  <c r="T34" i="2" s="1"/>
  <c r="M32" i="2"/>
  <c r="T32" i="2" s="1"/>
  <c r="M30" i="2"/>
  <c r="T30" i="2" s="1"/>
  <c r="M28" i="2"/>
  <c r="M26" i="2"/>
  <c r="M24" i="2"/>
  <c r="M22" i="2"/>
  <c r="T22" i="2" s="1"/>
  <c r="M20" i="2"/>
  <c r="Y17" i="2"/>
  <c r="Y63" i="2"/>
  <c r="Z63" i="2" s="1"/>
  <c r="Y21" i="2"/>
  <c r="Z21" i="2" s="1"/>
  <c r="Y33" i="2"/>
  <c r="Z33" i="2" s="1"/>
  <c r="Y47" i="2"/>
  <c r="Z47" i="2" s="1"/>
  <c r="AQ111" i="2"/>
  <c r="N39" i="2"/>
  <c r="T39" i="2" s="1"/>
  <c r="N36" i="2"/>
  <c r="N31" i="2"/>
  <c r="T31" i="2" s="1"/>
  <c r="N28" i="2"/>
  <c r="N24" i="2"/>
  <c r="N35" i="2"/>
  <c r="T35" i="2" s="1"/>
  <c r="N40" i="2"/>
  <c r="R71" i="2"/>
  <c r="T71" i="2" s="1"/>
  <c r="R23" i="2"/>
  <c r="R37" i="2"/>
  <c r="T37" i="2" s="1"/>
  <c r="AD23" i="2"/>
  <c r="AD30" i="2"/>
  <c r="K110" i="3"/>
  <c r="AV110" i="3"/>
  <c r="AW95" i="3" s="1"/>
  <c r="AV111" i="3"/>
  <c r="AW15" i="3" l="1"/>
  <c r="AW39" i="3"/>
  <c r="AW55" i="3"/>
  <c r="AW79" i="3"/>
  <c r="R111" i="2"/>
  <c r="R110" i="2"/>
  <c r="N110" i="2"/>
  <c r="N111" i="2"/>
  <c r="Y111" i="2"/>
  <c r="Z17" i="2"/>
  <c r="Y110" i="2"/>
  <c r="AA45" i="3"/>
  <c r="AG45" i="3" s="1"/>
  <c r="AA102" i="3"/>
  <c r="AG102" i="3" s="1"/>
  <c r="AA76" i="3"/>
  <c r="AG76" i="3" s="1"/>
  <c r="AA44" i="3"/>
  <c r="AG44" i="3" s="1"/>
  <c r="AA90" i="3"/>
  <c r="AG90" i="3" s="1"/>
  <c r="AA23" i="3"/>
  <c r="AG23" i="3" s="1"/>
  <c r="AA64" i="3"/>
  <c r="AG64" i="3" s="1"/>
  <c r="AA56" i="3"/>
  <c r="AG56" i="3" s="1"/>
  <c r="AA106" i="3"/>
  <c r="AG106" i="3" s="1"/>
  <c r="AA98" i="3"/>
  <c r="AG98" i="3" s="1"/>
  <c r="AA94" i="3"/>
  <c r="AG94" i="3" s="1"/>
  <c r="AA78" i="3"/>
  <c r="AG78" i="3" s="1"/>
  <c r="AA62" i="3"/>
  <c r="AG62" i="3" s="1"/>
  <c r="AA42" i="3"/>
  <c r="AG42" i="3" s="1"/>
  <c r="AA30" i="3"/>
  <c r="AG30" i="3" s="1"/>
  <c r="AA84" i="3"/>
  <c r="AG84" i="3" s="1"/>
  <c r="AA60" i="3"/>
  <c r="AG60" i="3" s="1"/>
  <c r="AA72" i="3"/>
  <c r="AG72" i="3" s="1"/>
  <c r="AA50" i="3"/>
  <c r="AG50" i="3" s="1"/>
  <c r="AA52" i="3"/>
  <c r="AG52" i="3" s="1"/>
  <c r="AA107" i="3"/>
  <c r="AG107" i="3" s="1"/>
  <c r="AA92" i="3"/>
  <c r="AG92" i="3" s="1"/>
  <c r="AA28" i="3"/>
  <c r="AG28" i="3" s="1"/>
  <c r="AA100" i="3"/>
  <c r="AG100" i="3" s="1"/>
  <c r="AA95" i="3"/>
  <c r="AG95" i="3" s="1"/>
  <c r="AA101" i="3"/>
  <c r="AG101" i="3" s="1"/>
  <c r="AA104" i="3"/>
  <c r="AG104" i="3" s="1"/>
  <c r="AA68" i="3"/>
  <c r="AG68" i="3" s="1"/>
  <c r="AA36" i="3"/>
  <c r="AG36" i="3" s="1"/>
  <c r="AA47" i="3"/>
  <c r="AG47" i="3" s="1"/>
  <c r="AA19" i="3"/>
  <c r="AG19" i="3" s="1"/>
  <c r="AA11" i="3"/>
  <c r="AG11" i="3" s="1"/>
  <c r="AA21" i="3"/>
  <c r="AG21" i="3" s="1"/>
  <c r="AA13" i="3"/>
  <c r="AG13" i="3" s="1"/>
  <c r="AA48" i="3"/>
  <c r="AG48" i="3" s="1"/>
  <c r="AA32" i="3"/>
  <c r="AG32" i="3" s="1"/>
  <c r="AA58" i="3"/>
  <c r="AG58" i="3" s="1"/>
  <c r="AA97" i="3"/>
  <c r="AG97" i="3" s="1"/>
  <c r="AA93" i="3"/>
  <c r="AG93" i="3" s="1"/>
  <c r="AA34" i="3"/>
  <c r="AG34" i="3" s="1"/>
  <c r="AA82" i="3"/>
  <c r="AG82" i="3" s="1"/>
  <c r="AA108" i="3"/>
  <c r="AG108" i="3" s="1"/>
  <c r="AA103" i="3"/>
  <c r="AG103" i="3" s="1"/>
  <c r="AA99" i="3"/>
  <c r="AG99" i="3" s="1"/>
  <c r="AA85" i="3"/>
  <c r="AG85" i="3" s="1"/>
  <c r="AA77" i="3"/>
  <c r="AG77" i="3" s="1"/>
  <c r="AA69" i="3"/>
  <c r="AG69" i="3" s="1"/>
  <c r="AA61" i="3"/>
  <c r="AG61" i="3" s="1"/>
  <c r="AA53" i="3"/>
  <c r="AG53" i="3" s="1"/>
  <c r="AA87" i="3"/>
  <c r="AG87" i="3" s="1"/>
  <c r="AA79" i="3"/>
  <c r="AG79" i="3" s="1"/>
  <c r="AA71" i="3"/>
  <c r="AG71" i="3" s="1"/>
  <c r="AA63" i="3"/>
  <c r="AG63" i="3" s="1"/>
  <c r="AA55" i="3"/>
  <c r="AG55" i="3" s="1"/>
  <c r="AA91" i="3"/>
  <c r="AG91" i="3" s="1"/>
  <c r="AA75" i="3"/>
  <c r="AG75" i="3" s="1"/>
  <c r="AA59" i="3"/>
  <c r="AG59" i="3" s="1"/>
  <c r="AA20" i="3"/>
  <c r="AG20" i="3" s="1"/>
  <c r="AA16" i="3"/>
  <c r="AG16" i="3" s="1"/>
  <c r="AA12" i="3"/>
  <c r="AG12" i="3" s="1"/>
  <c r="AA8" i="3"/>
  <c r="AA31" i="3"/>
  <c r="AG31" i="3" s="1"/>
  <c r="AA15" i="3"/>
  <c r="AG15" i="3" s="1"/>
  <c r="AA37" i="3"/>
  <c r="AG37" i="3" s="1"/>
  <c r="AA17" i="3"/>
  <c r="AG17" i="3" s="1"/>
  <c r="AA9" i="3"/>
  <c r="AG9" i="3" s="1"/>
  <c r="AA66" i="3"/>
  <c r="AG66" i="3" s="1"/>
  <c r="AA105" i="3"/>
  <c r="AG105" i="3" s="1"/>
  <c r="AA39" i="3"/>
  <c r="AG39" i="3" s="1"/>
  <c r="AA29" i="3"/>
  <c r="AG29" i="3" s="1"/>
  <c r="AA40" i="3"/>
  <c r="AG40" i="3" s="1"/>
  <c r="AA24" i="3"/>
  <c r="AG24" i="3" s="1"/>
  <c r="AA22" i="3"/>
  <c r="AG22" i="3" s="1"/>
  <c r="AA83" i="3"/>
  <c r="AG83" i="3" s="1"/>
  <c r="AA67" i="3"/>
  <c r="AG67" i="3" s="1"/>
  <c r="AA51" i="3"/>
  <c r="AG51" i="3" s="1"/>
  <c r="AA18" i="3"/>
  <c r="AG18" i="3" s="1"/>
  <c r="AA14" i="3"/>
  <c r="AG14" i="3" s="1"/>
  <c r="AA10" i="3"/>
  <c r="AG10" i="3" s="1"/>
  <c r="AA89" i="3"/>
  <c r="AG89" i="3" s="1"/>
  <c r="AA57" i="3"/>
  <c r="AG57" i="3" s="1"/>
  <c r="AA43" i="3"/>
  <c r="AG43" i="3" s="1"/>
  <c r="AA33" i="3"/>
  <c r="AG33" i="3" s="1"/>
  <c r="AA27" i="3"/>
  <c r="AG27" i="3" s="1"/>
  <c r="AA65" i="3"/>
  <c r="AG65" i="3" s="1"/>
  <c r="AA73" i="3"/>
  <c r="AG73" i="3" s="1"/>
  <c r="AA41" i="3"/>
  <c r="AG41" i="3" s="1"/>
  <c r="AA35" i="3"/>
  <c r="AG35" i="3" s="1"/>
  <c r="AA25" i="3"/>
  <c r="AG25" i="3" s="1"/>
  <c r="AA81" i="3"/>
  <c r="AG81" i="3" s="1"/>
  <c r="AA49" i="3"/>
  <c r="AG49" i="3" s="1"/>
  <c r="AA96" i="3"/>
  <c r="AG96" i="3" s="1"/>
  <c r="AA86" i="3"/>
  <c r="AG86" i="3" s="1"/>
  <c r="AA70" i="3"/>
  <c r="AG70" i="3" s="1"/>
  <c r="AA54" i="3"/>
  <c r="AG54" i="3" s="1"/>
  <c r="AA26" i="3"/>
  <c r="AG26" i="3" s="1"/>
  <c r="AA74" i="3"/>
  <c r="AG74" i="3" s="1"/>
  <c r="AA38" i="3"/>
  <c r="AG38" i="3" s="1"/>
  <c r="AA80" i="3"/>
  <c r="AG80" i="3" s="1"/>
  <c r="AA88" i="3"/>
  <c r="AG88" i="3" s="1"/>
  <c r="AA46" i="3"/>
  <c r="AG46" i="3" s="1"/>
  <c r="T23" i="2"/>
  <c r="T26" i="2"/>
  <c r="O110" i="2"/>
  <c r="O111" i="2"/>
  <c r="AI111" i="2"/>
  <c r="AI110" i="2"/>
  <c r="AJ8" i="2" s="1"/>
  <c r="AW8" i="3"/>
  <c r="AW10" i="3"/>
  <c r="AW12" i="3"/>
  <c r="AW14" i="3"/>
  <c r="AW16" i="3"/>
  <c r="AW18" i="3"/>
  <c r="AW20" i="3"/>
  <c r="AW22" i="3"/>
  <c r="AW24" i="3"/>
  <c r="AW26" i="3"/>
  <c r="AW28" i="3"/>
  <c r="AW30" i="3"/>
  <c r="AW32" i="3"/>
  <c r="AW34" i="3"/>
  <c r="AW36" i="3"/>
  <c r="AW38" i="3"/>
  <c r="AW40" i="3"/>
  <c r="AW42" i="3"/>
  <c r="AW44" i="3"/>
  <c r="AW46" i="3"/>
  <c r="AW48" i="3"/>
  <c r="AW50" i="3"/>
  <c r="AW52" i="3"/>
  <c r="AW54" i="3"/>
  <c r="AW56" i="3"/>
  <c r="AW58" i="3"/>
  <c r="AW60" i="3"/>
  <c r="AW62" i="3"/>
  <c r="AW64" i="3"/>
  <c r="AW66" i="3"/>
  <c r="AW68" i="3"/>
  <c r="AW70" i="3"/>
  <c r="AW72" i="3"/>
  <c r="AW74" i="3"/>
  <c r="AW76" i="3"/>
  <c r="AW78" i="3"/>
  <c r="AW80" i="3"/>
  <c r="AW82" i="3"/>
  <c r="AW84" i="3"/>
  <c r="AW86" i="3"/>
  <c r="AW88" i="3"/>
  <c r="AW90" i="3"/>
  <c r="AW92" i="3"/>
  <c r="AW94" i="3"/>
  <c r="AW96" i="3"/>
  <c r="AW98" i="3"/>
  <c r="AW100" i="3"/>
  <c r="AW102" i="3"/>
  <c r="AW104" i="3"/>
  <c r="AW106" i="3"/>
  <c r="AW108" i="3"/>
  <c r="AW13" i="3"/>
  <c r="AW21" i="3"/>
  <c r="AW29" i="3"/>
  <c r="AW37" i="3"/>
  <c r="AW45" i="3"/>
  <c r="AW53" i="3"/>
  <c r="AW61" i="3"/>
  <c r="AW69" i="3"/>
  <c r="AW77" i="3"/>
  <c r="AW85" i="3"/>
  <c r="AW93" i="3"/>
  <c r="AW101" i="3"/>
  <c r="AW105" i="3"/>
  <c r="AW9" i="3"/>
  <c r="AW17" i="3"/>
  <c r="AW25" i="3"/>
  <c r="AW33" i="3"/>
  <c r="AW41" i="3"/>
  <c r="AW49" i="3"/>
  <c r="AW57" i="3"/>
  <c r="AW65" i="3"/>
  <c r="AW73" i="3"/>
  <c r="AW81" i="3"/>
  <c r="AW89" i="3"/>
  <c r="AW97" i="3"/>
  <c r="AW103" i="3"/>
  <c r="AW107" i="3"/>
  <c r="AW23" i="3"/>
  <c r="AW31" i="3"/>
  <c r="AW47" i="3"/>
  <c r="AW63" i="3"/>
  <c r="AW71" i="3"/>
  <c r="AW87" i="3"/>
  <c r="AD111" i="2"/>
  <c r="AD110" i="2"/>
  <c r="AW11" i="3"/>
  <c r="AW19" i="3"/>
  <c r="AW27" i="3"/>
  <c r="AW35" i="3"/>
  <c r="AW43" i="3"/>
  <c r="AW51" i="3"/>
  <c r="AW59" i="3"/>
  <c r="AW67" i="3"/>
  <c r="AW75" i="3"/>
  <c r="AW83" i="3"/>
  <c r="AW91" i="3"/>
  <c r="AW99" i="3"/>
  <c r="M111" i="2"/>
  <c r="M110" i="2"/>
  <c r="T28" i="2"/>
  <c r="T36" i="2"/>
  <c r="T40" i="2"/>
  <c r="AO111" i="3"/>
  <c r="AO113" i="3"/>
  <c r="AO110" i="3"/>
  <c r="AE110" i="2"/>
  <c r="AE111" i="2"/>
  <c r="T20" i="2"/>
  <c r="T38" i="2"/>
  <c r="J110" i="2"/>
  <c r="K8" i="2"/>
  <c r="J111" i="2"/>
  <c r="S110" i="2"/>
  <c r="S111" i="2"/>
  <c r="AB110" i="2"/>
  <c r="AB111" i="2"/>
  <c r="AF110" i="2"/>
  <c r="AF111" i="2"/>
  <c r="K111" i="2" l="1"/>
  <c r="K110" i="2"/>
  <c r="T8" i="2"/>
  <c r="AW113" i="3"/>
  <c r="AW111" i="3"/>
  <c r="AW110" i="3"/>
  <c r="AA113" i="3"/>
  <c r="AA110" i="3"/>
  <c r="AG8" i="3"/>
  <c r="AA111" i="3"/>
  <c r="Z110" i="2"/>
  <c r="Z111" i="2"/>
  <c r="AA17" i="2" s="1"/>
  <c r="AG17" i="2" s="1"/>
  <c r="AP8" i="3"/>
  <c r="AP10" i="3"/>
  <c r="AI10" i="3" s="1"/>
  <c r="AP12" i="3"/>
  <c r="AI12" i="3" s="1"/>
  <c r="AP14" i="3"/>
  <c r="AI14" i="3" s="1"/>
  <c r="AP16" i="3"/>
  <c r="AI16" i="3" s="1"/>
  <c r="AP18" i="3"/>
  <c r="AI18" i="3" s="1"/>
  <c r="AP20" i="3"/>
  <c r="AI20" i="3" s="1"/>
  <c r="AP22" i="3"/>
  <c r="AI22" i="3" s="1"/>
  <c r="AP24" i="3"/>
  <c r="AI24" i="3" s="1"/>
  <c r="AP26" i="3"/>
  <c r="AI26" i="3" s="1"/>
  <c r="AP28" i="3"/>
  <c r="AI28" i="3" s="1"/>
  <c r="AP30" i="3"/>
  <c r="AI30" i="3" s="1"/>
  <c r="AP32" i="3"/>
  <c r="AI32" i="3" s="1"/>
  <c r="AP34" i="3"/>
  <c r="AI34" i="3" s="1"/>
  <c r="AP36" i="3"/>
  <c r="AI36" i="3" s="1"/>
  <c r="AP38" i="3"/>
  <c r="AI38" i="3" s="1"/>
  <c r="AP40" i="3"/>
  <c r="AI40" i="3" s="1"/>
  <c r="AP42" i="3"/>
  <c r="AI42" i="3" s="1"/>
  <c r="AP44" i="3"/>
  <c r="AI44" i="3" s="1"/>
  <c r="AP46" i="3"/>
  <c r="AI46" i="3" s="1"/>
  <c r="AP48" i="3"/>
  <c r="AI48" i="3" s="1"/>
  <c r="AP50" i="3"/>
  <c r="AI50" i="3" s="1"/>
  <c r="AP52" i="3"/>
  <c r="AI52" i="3" s="1"/>
  <c r="AP54" i="3"/>
  <c r="AI54" i="3" s="1"/>
  <c r="AP56" i="3"/>
  <c r="AI56" i="3" s="1"/>
  <c r="AP58" i="3"/>
  <c r="AI58" i="3" s="1"/>
  <c r="AP60" i="3"/>
  <c r="AI60" i="3" s="1"/>
  <c r="AP62" i="3"/>
  <c r="AI62" i="3" s="1"/>
  <c r="AP64" i="3"/>
  <c r="AI64" i="3" s="1"/>
  <c r="AP66" i="3"/>
  <c r="AI66" i="3" s="1"/>
  <c r="AP68" i="3"/>
  <c r="AI68" i="3" s="1"/>
  <c r="AP70" i="3"/>
  <c r="AI70" i="3" s="1"/>
  <c r="AP72" i="3"/>
  <c r="AI72" i="3" s="1"/>
  <c r="AP74" i="3"/>
  <c r="AI74" i="3" s="1"/>
  <c r="AP76" i="3"/>
  <c r="AI76" i="3" s="1"/>
  <c r="AP78" i="3"/>
  <c r="AI78" i="3" s="1"/>
  <c r="AP80" i="3"/>
  <c r="AI80" i="3" s="1"/>
  <c r="AP82" i="3"/>
  <c r="AI82" i="3" s="1"/>
  <c r="AP84" i="3"/>
  <c r="AI84" i="3" s="1"/>
  <c r="AP86" i="3"/>
  <c r="AI86" i="3" s="1"/>
  <c r="AP88" i="3"/>
  <c r="AI88" i="3" s="1"/>
  <c r="AP90" i="3"/>
  <c r="AI90" i="3" s="1"/>
  <c r="AP92" i="3"/>
  <c r="AI92" i="3" s="1"/>
  <c r="AP94" i="3"/>
  <c r="AI94" i="3" s="1"/>
  <c r="AP96" i="3"/>
  <c r="AI96" i="3" s="1"/>
  <c r="AP98" i="3"/>
  <c r="AI98" i="3" s="1"/>
  <c r="AP100" i="3"/>
  <c r="AI100" i="3" s="1"/>
  <c r="AP102" i="3"/>
  <c r="AI102" i="3" s="1"/>
  <c r="AP104" i="3"/>
  <c r="AI104" i="3" s="1"/>
  <c r="AP106" i="3"/>
  <c r="AI106" i="3" s="1"/>
  <c r="AP108" i="3"/>
  <c r="AI108" i="3" s="1"/>
  <c r="AP15" i="3"/>
  <c r="AI15" i="3" s="1"/>
  <c r="AP23" i="3"/>
  <c r="AI23" i="3" s="1"/>
  <c r="AP31" i="3"/>
  <c r="AI31" i="3" s="1"/>
  <c r="AP39" i="3"/>
  <c r="AI39" i="3" s="1"/>
  <c r="AP47" i="3"/>
  <c r="AI47" i="3" s="1"/>
  <c r="AP55" i="3"/>
  <c r="AI55" i="3" s="1"/>
  <c r="AP63" i="3"/>
  <c r="AI63" i="3" s="1"/>
  <c r="AP71" i="3"/>
  <c r="AI71" i="3" s="1"/>
  <c r="AP75" i="3"/>
  <c r="AI75" i="3" s="1"/>
  <c r="AP59" i="3"/>
  <c r="AI59" i="3" s="1"/>
  <c r="AP43" i="3"/>
  <c r="AI43" i="3" s="1"/>
  <c r="AP27" i="3"/>
  <c r="AI27" i="3" s="1"/>
  <c r="AP11" i="3"/>
  <c r="AI11" i="3" s="1"/>
  <c r="AP107" i="3"/>
  <c r="AI107" i="3" s="1"/>
  <c r="AP103" i="3"/>
  <c r="AI103" i="3" s="1"/>
  <c r="AP99" i="3"/>
  <c r="AI99" i="3" s="1"/>
  <c r="AP95" i="3"/>
  <c r="AI95" i="3" s="1"/>
  <c r="AP91" i="3"/>
  <c r="AI91" i="3" s="1"/>
  <c r="AP87" i="3"/>
  <c r="AI87" i="3" s="1"/>
  <c r="AP83" i="3"/>
  <c r="AI83" i="3" s="1"/>
  <c r="AP79" i="3"/>
  <c r="AI79" i="3" s="1"/>
  <c r="AP73" i="3"/>
  <c r="AI73" i="3" s="1"/>
  <c r="AP65" i="3"/>
  <c r="AI65" i="3" s="1"/>
  <c r="AP57" i="3"/>
  <c r="AI57" i="3" s="1"/>
  <c r="AP49" i="3"/>
  <c r="AI49" i="3" s="1"/>
  <c r="AP41" i="3"/>
  <c r="AI41" i="3" s="1"/>
  <c r="AP33" i="3"/>
  <c r="AI33" i="3" s="1"/>
  <c r="AP25" i="3"/>
  <c r="AI25" i="3" s="1"/>
  <c r="AP17" i="3"/>
  <c r="AI17" i="3" s="1"/>
  <c r="AP67" i="3"/>
  <c r="AI67" i="3" s="1"/>
  <c r="AP51" i="3"/>
  <c r="AI51" i="3" s="1"/>
  <c r="AP35" i="3"/>
  <c r="AI35" i="3" s="1"/>
  <c r="AP19" i="3"/>
  <c r="AI19" i="3" s="1"/>
  <c r="AP105" i="3"/>
  <c r="AI105" i="3" s="1"/>
  <c r="AP101" i="3"/>
  <c r="AI101" i="3" s="1"/>
  <c r="AP97" i="3"/>
  <c r="AI97" i="3" s="1"/>
  <c r="AP93" i="3"/>
  <c r="AI93" i="3" s="1"/>
  <c r="AP89" i="3"/>
  <c r="AI89" i="3" s="1"/>
  <c r="AP85" i="3"/>
  <c r="AI85" i="3" s="1"/>
  <c r="AP81" i="3"/>
  <c r="AI81" i="3" s="1"/>
  <c r="AP77" i="3"/>
  <c r="AI77" i="3" s="1"/>
  <c r="AP69" i="3"/>
  <c r="AI69" i="3" s="1"/>
  <c r="AP61" i="3"/>
  <c r="AI61" i="3" s="1"/>
  <c r="AP53" i="3"/>
  <c r="AI53" i="3" s="1"/>
  <c r="AP45" i="3"/>
  <c r="AI45" i="3" s="1"/>
  <c r="AP37" i="3"/>
  <c r="AI37" i="3" s="1"/>
  <c r="AP29" i="3"/>
  <c r="AI29" i="3" s="1"/>
  <c r="AP21" i="3"/>
  <c r="AI21" i="3" s="1"/>
  <c r="AP13" i="3"/>
  <c r="AI13" i="3" s="1"/>
  <c r="AP9" i="3"/>
  <c r="AI9" i="3" s="1"/>
  <c r="AJ77" i="2"/>
  <c r="AJ32" i="2"/>
  <c r="AJ11" i="2"/>
  <c r="AJ25" i="2"/>
  <c r="AJ69" i="2"/>
  <c r="AJ84" i="2"/>
  <c r="AJ12" i="2"/>
  <c r="AJ98" i="2"/>
  <c r="AJ43" i="2"/>
  <c r="AJ89" i="2"/>
  <c r="AJ55" i="2"/>
  <c r="AJ51" i="2"/>
  <c r="AJ53" i="2"/>
  <c r="AJ37" i="2"/>
  <c r="AJ13" i="2"/>
  <c r="AJ27" i="2"/>
  <c r="AJ78" i="2"/>
  <c r="AJ108" i="2"/>
  <c r="AJ82" i="2"/>
  <c r="AJ30" i="2"/>
  <c r="AJ88" i="2"/>
  <c r="AJ70" i="2"/>
  <c r="AJ104" i="2"/>
  <c r="AJ74" i="2"/>
  <c r="AJ92" i="2"/>
  <c r="AJ61" i="2"/>
  <c r="AJ57" i="2"/>
  <c r="AJ20" i="2"/>
  <c r="AJ87" i="2"/>
  <c r="AJ49" i="2"/>
  <c r="AJ68" i="2"/>
  <c r="AJ36" i="2"/>
  <c r="AJ31" i="2"/>
  <c r="AJ60" i="2"/>
  <c r="AJ86" i="2"/>
  <c r="AJ34" i="2"/>
  <c r="AJ48" i="2"/>
  <c r="AJ102" i="2"/>
  <c r="AJ93" i="2"/>
  <c r="AJ28" i="2"/>
  <c r="AJ22" i="2"/>
  <c r="AJ97" i="2"/>
  <c r="AJ41" i="2"/>
  <c r="AJ40" i="2"/>
  <c r="AJ106" i="2"/>
  <c r="AJ33" i="2"/>
  <c r="AJ96" i="2"/>
  <c r="AJ52" i="2"/>
  <c r="AJ35" i="2"/>
  <c r="AJ81" i="2"/>
  <c r="AJ16" i="2"/>
  <c r="AJ72" i="2"/>
  <c r="AJ83" i="2"/>
  <c r="AJ75" i="2"/>
  <c r="AJ21" i="2"/>
  <c r="AJ64" i="2"/>
  <c r="AJ65" i="2"/>
  <c r="AJ47" i="2"/>
  <c r="AJ14" i="2"/>
  <c r="AJ62" i="2"/>
  <c r="AJ100" i="2"/>
  <c r="AJ66" i="2"/>
  <c r="AJ19" i="2"/>
  <c r="AJ9" i="2"/>
  <c r="AJ110" i="2" s="1"/>
  <c r="AJ15" i="2"/>
  <c r="AJ107" i="2"/>
  <c r="AJ71" i="2"/>
  <c r="AJ67" i="2"/>
  <c r="AJ26" i="2"/>
  <c r="AJ23" i="2"/>
  <c r="AJ99" i="2"/>
  <c r="AJ63" i="2"/>
  <c r="AJ59" i="2"/>
  <c r="AJ54" i="2"/>
  <c r="AJ58" i="2"/>
  <c r="AJ24" i="2"/>
  <c r="AJ56" i="2"/>
  <c r="AJ38" i="2"/>
  <c r="AJ46" i="2"/>
  <c r="AJ103" i="2"/>
  <c r="AJ50" i="2"/>
  <c r="AJ80" i="2"/>
  <c r="AJ94" i="2"/>
  <c r="AJ85" i="2"/>
  <c r="AJ44" i="2"/>
  <c r="AJ105" i="2"/>
  <c r="AJ76" i="2"/>
  <c r="AJ29" i="2"/>
  <c r="AJ18" i="2"/>
  <c r="AJ90" i="2"/>
  <c r="AJ45" i="2"/>
  <c r="AJ17" i="2"/>
  <c r="AJ91" i="2"/>
  <c r="AJ79" i="2"/>
  <c r="AJ95" i="2"/>
  <c r="AJ101" i="2"/>
  <c r="AJ10" i="2"/>
  <c r="AJ73" i="2"/>
  <c r="AJ42" i="2"/>
  <c r="AJ39" i="2"/>
  <c r="AI8" i="3" l="1"/>
  <c r="AP113" i="3"/>
  <c r="AP110" i="3"/>
  <c r="AP111" i="3"/>
  <c r="AJ111" i="2"/>
  <c r="AA29" i="2"/>
  <c r="AG29" i="2" s="1"/>
  <c r="AA82" i="2"/>
  <c r="AG82" i="2" s="1"/>
  <c r="AA84" i="2"/>
  <c r="AG84" i="2" s="1"/>
  <c r="AA92" i="2"/>
  <c r="AG92" i="2" s="1"/>
  <c r="AA46" i="2"/>
  <c r="AG46" i="2" s="1"/>
  <c r="AA24" i="2"/>
  <c r="AG24" i="2" s="1"/>
  <c r="AA22" i="2"/>
  <c r="AG22" i="2" s="1"/>
  <c r="AA37" i="2"/>
  <c r="AG37" i="2" s="1"/>
  <c r="AA48" i="2"/>
  <c r="AG48" i="2" s="1"/>
  <c r="AA64" i="2"/>
  <c r="AG64" i="2" s="1"/>
  <c r="AA91" i="2"/>
  <c r="AG91" i="2" s="1"/>
  <c r="AA14" i="2"/>
  <c r="AG14" i="2" s="1"/>
  <c r="AA102" i="2"/>
  <c r="AG102" i="2" s="1"/>
  <c r="AA12" i="2"/>
  <c r="AG12" i="2" s="1"/>
  <c r="AA27" i="2"/>
  <c r="AG27" i="2" s="1"/>
  <c r="AA41" i="2"/>
  <c r="AG41" i="2" s="1"/>
  <c r="AA57" i="2"/>
  <c r="AG57" i="2" s="1"/>
  <c r="AA75" i="2"/>
  <c r="AG75" i="2" s="1"/>
  <c r="AA96" i="2"/>
  <c r="AG96" i="2" s="1"/>
  <c r="AA108" i="2"/>
  <c r="AG108" i="2" s="1"/>
  <c r="AA13" i="2"/>
  <c r="AG13" i="2" s="1"/>
  <c r="AA42" i="2"/>
  <c r="AG42" i="2" s="1"/>
  <c r="AA58" i="2"/>
  <c r="AG58" i="2" s="1"/>
  <c r="AA76" i="2"/>
  <c r="AG76" i="2" s="1"/>
  <c r="AA85" i="2"/>
  <c r="AG85" i="2" s="1"/>
  <c r="AA43" i="2"/>
  <c r="AG43" i="2" s="1"/>
  <c r="AA81" i="2"/>
  <c r="AG81" i="2" s="1"/>
  <c r="AA20" i="2"/>
  <c r="AG20" i="2" s="1"/>
  <c r="AA67" i="2"/>
  <c r="AG67" i="2" s="1"/>
  <c r="AA98" i="2"/>
  <c r="AG98" i="2" s="1"/>
  <c r="AA28" i="2"/>
  <c r="AG28" i="2" s="1"/>
  <c r="AA69" i="2"/>
  <c r="AG69" i="2" s="1"/>
  <c r="AA93" i="2"/>
  <c r="AG93" i="2" s="1"/>
  <c r="AA32" i="2"/>
  <c r="AG32" i="2" s="1"/>
  <c r="AA70" i="2"/>
  <c r="AG70" i="2" s="1"/>
  <c r="AA34" i="2"/>
  <c r="AG34" i="2" s="1"/>
  <c r="AA23" i="2"/>
  <c r="AG23" i="2" s="1"/>
  <c r="AA38" i="2"/>
  <c r="AG38" i="2" s="1"/>
  <c r="AA52" i="2"/>
  <c r="AG52" i="2" s="1"/>
  <c r="AA68" i="2"/>
  <c r="AG68" i="2" s="1"/>
  <c r="AA95" i="2"/>
  <c r="AG95" i="2" s="1"/>
  <c r="AA106" i="2"/>
  <c r="AG106" i="2" s="1"/>
  <c r="AA35" i="2"/>
  <c r="AG35" i="2" s="1"/>
  <c r="AA71" i="2"/>
  <c r="AG71" i="2" s="1"/>
  <c r="AA25" i="2"/>
  <c r="AG25" i="2" s="1"/>
  <c r="AA45" i="2"/>
  <c r="AG45" i="2" s="1"/>
  <c r="AA61" i="2"/>
  <c r="AG61" i="2" s="1"/>
  <c r="AA79" i="2"/>
  <c r="AG79" i="2" s="1"/>
  <c r="AA51" i="2"/>
  <c r="AG51" i="2" s="1"/>
  <c r="AA90" i="2"/>
  <c r="AG90" i="2" s="1"/>
  <c r="AA80" i="2"/>
  <c r="AG80" i="2" s="1"/>
  <c r="AA89" i="2"/>
  <c r="AG89" i="2" s="1"/>
  <c r="AA53" i="2"/>
  <c r="AG53" i="2" s="1"/>
  <c r="AA99" i="2"/>
  <c r="AG99" i="2" s="1"/>
  <c r="AA77" i="2"/>
  <c r="AG77" i="2" s="1"/>
  <c r="AA103" i="2"/>
  <c r="AG103" i="2" s="1"/>
  <c r="AA18" i="2"/>
  <c r="AG18" i="2" s="1"/>
  <c r="AA59" i="2"/>
  <c r="AG59" i="2" s="1"/>
  <c r="AA40" i="2"/>
  <c r="AG40" i="2" s="1"/>
  <c r="AA56" i="2"/>
  <c r="AG56" i="2" s="1"/>
  <c r="AA72" i="2"/>
  <c r="AG72" i="2" s="1"/>
  <c r="AA83" i="2"/>
  <c r="AG83" i="2" s="1"/>
  <c r="AA105" i="2"/>
  <c r="AG105" i="2" s="1"/>
  <c r="AA26" i="2"/>
  <c r="AG26" i="2" s="1"/>
  <c r="AA94" i="2"/>
  <c r="AG94" i="2" s="1"/>
  <c r="AA10" i="2"/>
  <c r="AG10" i="2" s="1"/>
  <c r="AA101" i="2"/>
  <c r="AG101" i="2" s="1"/>
  <c r="AA50" i="2"/>
  <c r="AG50" i="2" s="1"/>
  <c r="AA66" i="2"/>
  <c r="AG66" i="2" s="1"/>
  <c r="AA54" i="2"/>
  <c r="AG54" i="2" s="1"/>
  <c r="AA107" i="2"/>
  <c r="AG107" i="2" s="1"/>
  <c r="AA15" i="2"/>
  <c r="AG15" i="2" s="1"/>
  <c r="AA39" i="2"/>
  <c r="AG39" i="2" s="1"/>
  <c r="AA87" i="2"/>
  <c r="AG87" i="2" s="1"/>
  <c r="AA86" i="2"/>
  <c r="AG86" i="2" s="1"/>
  <c r="AA36" i="2"/>
  <c r="AG36" i="2" s="1"/>
  <c r="AA9" i="2"/>
  <c r="AG9" i="2" s="1"/>
  <c r="AA73" i="2"/>
  <c r="AG73" i="2" s="1"/>
  <c r="AA97" i="2"/>
  <c r="AG97" i="2" s="1"/>
  <c r="AA78" i="2"/>
  <c r="AG78" i="2" s="1"/>
  <c r="AA60" i="2"/>
  <c r="AG60" i="2" s="1"/>
  <c r="AA49" i="2"/>
  <c r="AG49" i="2" s="1"/>
  <c r="AA88" i="2"/>
  <c r="AG88" i="2" s="1"/>
  <c r="AA62" i="2"/>
  <c r="AG62" i="2" s="1"/>
  <c r="AA11" i="2"/>
  <c r="AG11" i="2" s="1"/>
  <c r="AA65" i="2"/>
  <c r="AG65" i="2" s="1"/>
  <c r="AA30" i="2"/>
  <c r="AG30" i="2" s="1"/>
  <c r="AA55" i="2"/>
  <c r="AG55" i="2" s="1"/>
  <c r="AA16" i="2"/>
  <c r="AG16" i="2" s="1"/>
  <c r="AA31" i="2"/>
  <c r="AG31" i="2" s="1"/>
  <c r="AA19" i="2"/>
  <c r="AG19" i="2" s="1"/>
  <c r="AA8" i="2"/>
  <c r="AA104" i="2"/>
  <c r="AG104" i="2" s="1"/>
  <c r="AA74" i="2"/>
  <c r="AG74" i="2" s="1"/>
  <c r="AA100" i="2"/>
  <c r="AG100" i="2" s="1"/>
  <c r="AA44" i="2"/>
  <c r="AG44" i="2" s="1"/>
  <c r="AA63" i="2"/>
  <c r="AG63" i="2" s="1"/>
  <c r="AA47" i="2"/>
  <c r="AG47" i="2" s="1"/>
  <c r="AA33" i="2"/>
  <c r="AG33" i="2" s="1"/>
  <c r="AA21" i="2"/>
  <c r="AG21" i="2" s="1"/>
  <c r="AG113" i="3"/>
  <c r="AG110" i="3"/>
  <c r="AG111" i="3"/>
  <c r="AH8" i="3" s="1"/>
  <c r="T110" i="2"/>
  <c r="T111" i="2"/>
  <c r="U8" i="2"/>
  <c r="AH46" i="3" l="1"/>
  <c r="AH74" i="3"/>
  <c r="AH86" i="3"/>
  <c r="AH25" i="3"/>
  <c r="AH65" i="3"/>
  <c r="AH57" i="3"/>
  <c r="AH18" i="3"/>
  <c r="AH22" i="3"/>
  <c r="AH39" i="3"/>
  <c r="AH17" i="3"/>
  <c r="AH16" i="3"/>
  <c r="AH91" i="3"/>
  <c r="AH79" i="3"/>
  <c r="AH69" i="3"/>
  <c r="AH103" i="3"/>
  <c r="AH93" i="3"/>
  <c r="AH48" i="3"/>
  <c r="AH19" i="3"/>
  <c r="AH104" i="3"/>
  <c r="AH28" i="3"/>
  <c r="AH50" i="3"/>
  <c r="AH30" i="3"/>
  <c r="AH94" i="3"/>
  <c r="AH64" i="3"/>
  <c r="AH76" i="3"/>
  <c r="AH38" i="3"/>
  <c r="AH70" i="3"/>
  <c r="AH81" i="3"/>
  <c r="AH73" i="3"/>
  <c r="AH43" i="3"/>
  <c r="AH14" i="3"/>
  <c r="AH83" i="3"/>
  <c r="AH29" i="3"/>
  <c r="AH9" i="3"/>
  <c r="AH110" i="3" s="1"/>
  <c r="AH31" i="3"/>
  <c r="AH20" i="3"/>
  <c r="AH55" i="3"/>
  <c r="AH87" i="3"/>
  <c r="AH77" i="3"/>
  <c r="AH108" i="3"/>
  <c r="AH97" i="3"/>
  <c r="AH13" i="3"/>
  <c r="AH47" i="3"/>
  <c r="AH101" i="3"/>
  <c r="AH92" i="3"/>
  <c r="AH72" i="3"/>
  <c r="AH42" i="3"/>
  <c r="AH98" i="3"/>
  <c r="AH23" i="3"/>
  <c r="AH102" i="3"/>
  <c r="AH37" i="3"/>
  <c r="AH75" i="3"/>
  <c r="AH61" i="3"/>
  <c r="AH34" i="3"/>
  <c r="AH11" i="3"/>
  <c r="AH100" i="3"/>
  <c r="AH84" i="3"/>
  <c r="AH78" i="3"/>
  <c r="AH44" i="3"/>
  <c r="AH80" i="3"/>
  <c r="AH54" i="3"/>
  <c r="AH49" i="3"/>
  <c r="AH41" i="3"/>
  <c r="AH33" i="3"/>
  <c r="AH10" i="3"/>
  <c r="AH67" i="3"/>
  <c r="AH40" i="3"/>
  <c r="AH66" i="3"/>
  <c r="AH15" i="3"/>
  <c r="AH59" i="3"/>
  <c r="AH63" i="3"/>
  <c r="AH53" i="3"/>
  <c r="AH85" i="3"/>
  <c r="AH82" i="3"/>
  <c r="AH58" i="3"/>
  <c r="AH21" i="3"/>
  <c r="AH36" i="3"/>
  <c r="AH95" i="3"/>
  <c r="AH107" i="3"/>
  <c r="AH60" i="3"/>
  <c r="AH62" i="3"/>
  <c r="AH106" i="3"/>
  <c r="AH90" i="3"/>
  <c r="AH45" i="3"/>
  <c r="AH88" i="3"/>
  <c r="AH26" i="3"/>
  <c r="AH96" i="3"/>
  <c r="AH35" i="3"/>
  <c r="AH27" i="3"/>
  <c r="AH89" i="3"/>
  <c r="AH51" i="3"/>
  <c r="AH24" i="3"/>
  <c r="AH105" i="3"/>
  <c r="AH12" i="3"/>
  <c r="AH71" i="3"/>
  <c r="AH99" i="3"/>
  <c r="AH32" i="3"/>
  <c r="AH68" i="3"/>
  <c r="AH52" i="3"/>
  <c r="AH56" i="3"/>
  <c r="AA111" i="2"/>
  <c r="AA110" i="2"/>
  <c r="AG8" i="2"/>
  <c r="AI113" i="3"/>
  <c r="AI111" i="3"/>
  <c r="AJ8" i="3"/>
  <c r="AI110" i="3"/>
  <c r="U97" i="2"/>
  <c r="U17" i="2"/>
  <c r="U85" i="2"/>
  <c r="U59" i="2"/>
  <c r="U81" i="2"/>
  <c r="U57" i="2"/>
  <c r="U61" i="2"/>
  <c r="U47" i="2"/>
  <c r="U10" i="2"/>
  <c r="U89" i="2"/>
  <c r="U69" i="2"/>
  <c r="U18" i="2"/>
  <c r="U79" i="2"/>
  <c r="U33" i="2"/>
  <c r="U91" i="2"/>
  <c r="U103" i="2"/>
  <c r="U93" i="2"/>
  <c r="U101" i="2"/>
  <c r="U105" i="2"/>
  <c r="U51" i="2"/>
  <c r="U67" i="2"/>
  <c r="U14" i="2"/>
  <c r="U41" i="2"/>
  <c r="U27" i="2"/>
  <c r="U77" i="2"/>
  <c r="U16" i="2"/>
  <c r="U21" i="2"/>
  <c r="U63" i="2"/>
  <c r="U55" i="2"/>
  <c r="U29" i="2"/>
  <c r="U107" i="2"/>
  <c r="U25" i="2"/>
  <c r="U49" i="2"/>
  <c r="U75" i="2"/>
  <c r="U99" i="2"/>
  <c r="U83" i="2"/>
  <c r="U73" i="2"/>
  <c r="U43" i="2"/>
  <c r="U95" i="2"/>
  <c r="U87" i="2"/>
  <c r="U39" i="2"/>
  <c r="U34" i="2"/>
  <c r="U72" i="2"/>
  <c r="U80" i="2"/>
  <c r="U104" i="2"/>
  <c r="U78" i="2"/>
  <c r="U106" i="2"/>
  <c r="U42" i="2"/>
  <c r="U50" i="2"/>
  <c r="U58" i="2"/>
  <c r="U66" i="2"/>
  <c r="U74" i="2"/>
  <c r="U90" i="2"/>
  <c r="U98" i="2"/>
  <c r="U9" i="2"/>
  <c r="U111" i="2" s="1"/>
  <c r="U71" i="2"/>
  <c r="U44" i="2"/>
  <c r="U52" i="2"/>
  <c r="U60" i="2"/>
  <c r="U68" i="2"/>
  <c r="U88" i="2"/>
  <c r="U100" i="2"/>
  <c r="U65" i="2"/>
  <c r="U22" i="2"/>
  <c r="U82" i="2"/>
  <c r="U32" i="2"/>
  <c r="U76" i="2"/>
  <c r="U96" i="2"/>
  <c r="U31" i="2"/>
  <c r="U102" i="2"/>
  <c r="U24" i="2"/>
  <c r="U30" i="2"/>
  <c r="U46" i="2"/>
  <c r="U54" i="2"/>
  <c r="U62" i="2"/>
  <c r="U70" i="2"/>
  <c r="U86" i="2"/>
  <c r="U94" i="2"/>
  <c r="U12" i="2"/>
  <c r="U11" i="2"/>
  <c r="U45" i="2"/>
  <c r="U37" i="2"/>
  <c r="U35" i="2"/>
  <c r="U48" i="2"/>
  <c r="U56" i="2"/>
  <c r="U64" i="2"/>
  <c r="U84" i="2"/>
  <c r="U92" i="2"/>
  <c r="U108" i="2"/>
  <c r="U15" i="2"/>
  <c r="U53" i="2"/>
  <c r="U19" i="2"/>
  <c r="U13" i="2"/>
  <c r="U28" i="2"/>
  <c r="U20" i="2"/>
  <c r="U36" i="2"/>
  <c r="U23" i="2"/>
  <c r="U40" i="2"/>
  <c r="U38" i="2"/>
  <c r="U26" i="2"/>
  <c r="U110" i="2" l="1"/>
  <c r="F8" i="3"/>
  <c r="AG111" i="2"/>
  <c r="AG110" i="2"/>
  <c r="AH8" i="2"/>
  <c r="AH113" i="3"/>
  <c r="AJ21" i="3"/>
  <c r="F21" i="3" s="1"/>
  <c r="AJ53" i="3"/>
  <c r="F53" i="3" s="1"/>
  <c r="AJ81" i="3"/>
  <c r="F81" i="3" s="1"/>
  <c r="AJ97" i="3"/>
  <c r="F97" i="3" s="1"/>
  <c r="AJ35" i="3"/>
  <c r="F35" i="3" s="1"/>
  <c r="AJ25" i="3"/>
  <c r="F25" i="3" s="1"/>
  <c r="AJ57" i="3"/>
  <c r="F57" i="3" s="1"/>
  <c r="AJ83" i="3"/>
  <c r="F83" i="3" s="1"/>
  <c r="AJ99" i="3"/>
  <c r="F99" i="3" s="1"/>
  <c r="AJ27" i="3"/>
  <c r="F27" i="3" s="1"/>
  <c r="AJ71" i="3"/>
  <c r="F71" i="3" s="1"/>
  <c r="AJ39" i="3"/>
  <c r="F39" i="3" s="1"/>
  <c r="AJ108" i="3"/>
  <c r="F108" i="3" s="1"/>
  <c r="AJ100" i="3"/>
  <c r="F100" i="3" s="1"/>
  <c r="AJ92" i="3"/>
  <c r="F92" i="3" s="1"/>
  <c r="AJ84" i="3"/>
  <c r="F84" i="3" s="1"/>
  <c r="AJ76" i="3"/>
  <c r="F76" i="3" s="1"/>
  <c r="AJ68" i="3"/>
  <c r="F68" i="3" s="1"/>
  <c r="AJ60" i="3"/>
  <c r="F60" i="3" s="1"/>
  <c r="AJ52" i="3"/>
  <c r="F52" i="3" s="1"/>
  <c r="AJ44" i="3"/>
  <c r="F44" i="3" s="1"/>
  <c r="AJ36" i="3"/>
  <c r="F36" i="3" s="1"/>
  <c r="AJ28" i="3"/>
  <c r="F28" i="3" s="1"/>
  <c r="AJ20" i="3"/>
  <c r="F20" i="3" s="1"/>
  <c r="AJ12" i="3"/>
  <c r="F12" i="3" s="1"/>
  <c r="AJ13" i="3"/>
  <c r="F13" i="3" s="1"/>
  <c r="AJ45" i="3"/>
  <c r="F45" i="3" s="1"/>
  <c r="AJ77" i="3"/>
  <c r="F77" i="3" s="1"/>
  <c r="AJ93" i="3"/>
  <c r="F93" i="3" s="1"/>
  <c r="AJ19" i="3"/>
  <c r="F19" i="3" s="1"/>
  <c r="AJ17" i="3"/>
  <c r="F17" i="3" s="1"/>
  <c r="AJ49" i="3"/>
  <c r="F49" i="3" s="1"/>
  <c r="AJ79" i="3"/>
  <c r="F79" i="3" s="1"/>
  <c r="AJ95" i="3"/>
  <c r="F95" i="3" s="1"/>
  <c r="AJ11" i="3"/>
  <c r="F11" i="3" s="1"/>
  <c r="AJ75" i="3"/>
  <c r="F75" i="3" s="1"/>
  <c r="AJ47" i="3"/>
  <c r="F47" i="3" s="1"/>
  <c r="AJ15" i="3"/>
  <c r="F15" i="3" s="1"/>
  <c r="AJ102" i="3"/>
  <c r="F102" i="3" s="1"/>
  <c r="AJ94" i="3"/>
  <c r="F94" i="3" s="1"/>
  <c r="AJ86" i="3"/>
  <c r="F86" i="3" s="1"/>
  <c r="AJ78" i="3"/>
  <c r="F78" i="3" s="1"/>
  <c r="AJ70" i="3"/>
  <c r="F70" i="3" s="1"/>
  <c r="AJ62" i="3"/>
  <c r="F62" i="3" s="1"/>
  <c r="AJ54" i="3"/>
  <c r="F54" i="3" s="1"/>
  <c r="AJ46" i="3"/>
  <c r="F46" i="3" s="1"/>
  <c r="AJ38" i="3"/>
  <c r="F38" i="3" s="1"/>
  <c r="AJ30" i="3"/>
  <c r="F30" i="3" s="1"/>
  <c r="AJ22" i="3"/>
  <c r="F22" i="3" s="1"/>
  <c r="AJ14" i="3"/>
  <c r="F14" i="3" s="1"/>
  <c r="AJ9" i="3"/>
  <c r="F9" i="3" s="1"/>
  <c r="AJ37" i="3"/>
  <c r="F37" i="3" s="1"/>
  <c r="AJ69" i="3"/>
  <c r="F69" i="3" s="1"/>
  <c r="AJ89" i="3"/>
  <c r="F89" i="3" s="1"/>
  <c r="AJ105" i="3"/>
  <c r="F105" i="3" s="1"/>
  <c r="AJ67" i="3"/>
  <c r="F67" i="3" s="1"/>
  <c r="AJ41" i="3"/>
  <c r="F41" i="3" s="1"/>
  <c r="AJ73" i="3"/>
  <c r="F73" i="3" s="1"/>
  <c r="AJ91" i="3"/>
  <c r="F91" i="3" s="1"/>
  <c r="AJ107" i="3"/>
  <c r="F107" i="3" s="1"/>
  <c r="AJ59" i="3"/>
  <c r="F59" i="3" s="1"/>
  <c r="AJ55" i="3"/>
  <c r="F55" i="3" s="1"/>
  <c r="AJ23" i="3"/>
  <c r="F23" i="3" s="1"/>
  <c r="AJ104" i="3"/>
  <c r="F104" i="3" s="1"/>
  <c r="AJ96" i="3"/>
  <c r="F96" i="3" s="1"/>
  <c r="AJ88" i="3"/>
  <c r="F88" i="3" s="1"/>
  <c r="AJ80" i="3"/>
  <c r="F80" i="3" s="1"/>
  <c r="AJ72" i="3"/>
  <c r="F72" i="3" s="1"/>
  <c r="AJ64" i="3"/>
  <c r="F64" i="3" s="1"/>
  <c r="AJ56" i="3"/>
  <c r="F56" i="3" s="1"/>
  <c r="AJ48" i="3"/>
  <c r="F48" i="3" s="1"/>
  <c r="AJ40" i="3"/>
  <c r="F40" i="3" s="1"/>
  <c r="AJ32" i="3"/>
  <c r="F32" i="3" s="1"/>
  <c r="AJ24" i="3"/>
  <c r="F24" i="3" s="1"/>
  <c r="AJ16" i="3"/>
  <c r="F16" i="3" s="1"/>
  <c r="AJ29" i="3"/>
  <c r="F29" i="3" s="1"/>
  <c r="AJ61" i="3"/>
  <c r="F61" i="3" s="1"/>
  <c r="AJ85" i="3"/>
  <c r="F85" i="3" s="1"/>
  <c r="AJ101" i="3"/>
  <c r="F101" i="3" s="1"/>
  <c r="AJ51" i="3"/>
  <c r="F51" i="3" s="1"/>
  <c r="AJ33" i="3"/>
  <c r="F33" i="3" s="1"/>
  <c r="AJ65" i="3"/>
  <c r="F65" i="3" s="1"/>
  <c r="AJ87" i="3"/>
  <c r="F87" i="3" s="1"/>
  <c r="AJ103" i="3"/>
  <c r="F103" i="3" s="1"/>
  <c r="AJ43" i="3"/>
  <c r="F43" i="3" s="1"/>
  <c r="AJ63" i="3"/>
  <c r="F63" i="3" s="1"/>
  <c r="AJ31" i="3"/>
  <c r="F31" i="3" s="1"/>
  <c r="AJ106" i="3"/>
  <c r="F106" i="3" s="1"/>
  <c r="AJ98" i="3"/>
  <c r="F98" i="3" s="1"/>
  <c r="AJ90" i="3"/>
  <c r="F90" i="3" s="1"/>
  <c r="AJ82" i="3"/>
  <c r="F82" i="3" s="1"/>
  <c r="AJ74" i="3"/>
  <c r="F74" i="3" s="1"/>
  <c r="AJ66" i="3"/>
  <c r="F66" i="3" s="1"/>
  <c r="AJ58" i="3"/>
  <c r="F58" i="3" s="1"/>
  <c r="AJ50" i="3"/>
  <c r="F50" i="3" s="1"/>
  <c r="AJ42" i="3"/>
  <c r="F42" i="3" s="1"/>
  <c r="AJ34" i="3"/>
  <c r="F34" i="3" s="1"/>
  <c r="AJ26" i="3"/>
  <c r="F26" i="3" s="1"/>
  <c r="AJ18" i="3"/>
  <c r="F18" i="3" s="1"/>
  <c r="AJ10" i="3"/>
  <c r="F10" i="3" s="1"/>
  <c r="AH111" i="3"/>
  <c r="AH17" i="2" l="1"/>
  <c r="H17" i="2" s="1"/>
  <c r="AH104" i="2"/>
  <c r="H104" i="2" s="1"/>
  <c r="AH30" i="2"/>
  <c r="H30" i="2" s="1"/>
  <c r="AH97" i="2"/>
  <c r="H97" i="2" s="1"/>
  <c r="AH107" i="2"/>
  <c r="H107" i="2" s="1"/>
  <c r="AH47" i="2"/>
  <c r="H47" i="2" s="1"/>
  <c r="AH74" i="2"/>
  <c r="H74" i="2" s="1"/>
  <c r="AH31" i="2"/>
  <c r="H31" i="2" s="1"/>
  <c r="AH65" i="2"/>
  <c r="H65" i="2" s="1"/>
  <c r="AH49" i="2"/>
  <c r="H49" i="2" s="1"/>
  <c r="AH73" i="2"/>
  <c r="H73" i="2" s="1"/>
  <c r="AH87" i="2"/>
  <c r="H87" i="2" s="1"/>
  <c r="AH54" i="2"/>
  <c r="H54" i="2" s="1"/>
  <c r="AH10" i="2"/>
  <c r="H10" i="2" s="1"/>
  <c r="AH83" i="2"/>
  <c r="H83" i="2" s="1"/>
  <c r="AH59" i="2"/>
  <c r="H59" i="2" s="1"/>
  <c r="AH99" i="2"/>
  <c r="H99" i="2" s="1"/>
  <c r="AH90" i="2"/>
  <c r="H90" i="2" s="1"/>
  <c r="AH45" i="2"/>
  <c r="H45" i="2" s="1"/>
  <c r="AH106" i="2"/>
  <c r="H106" i="2" s="1"/>
  <c r="AH38" i="2"/>
  <c r="H38" i="2" s="1"/>
  <c r="AH32" i="2"/>
  <c r="H32" i="2" s="1"/>
  <c r="AH98" i="2"/>
  <c r="H98" i="2" s="1"/>
  <c r="AH43" i="2"/>
  <c r="H43" i="2" s="1"/>
  <c r="AH42" i="2"/>
  <c r="H42" i="2" s="1"/>
  <c r="AH75" i="2"/>
  <c r="H75" i="2" s="1"/>
  <c r="AH12" i="2"/>
  <c r="H12" i="2" s="1"/>
  <c r="AH64" i="2"/>
  <c r="H64" i="2" s="1"/>
  <c r="AH24" i="2"/>
  <c r="H24" i="2" s="1"/>
  <c r="AH82" i="2"/>
  <c r="H82" i="2" s="1"/>
  <c r="AH33" i="2"/>
  <c r="H33" i="2" s="1"/>
  <c r="AH16" i="2"/>
  <c r="H16" i="2" s="1"/>
  <c r="AH60" i="2"/>
  <c r="H60" i="2" s="1"/>
  <c r="AH39" i="2"/>
  <c r="H39" i="2" s="1"/>
  <c r="AH101" i="2"/>
  <c r="H101" i="2" s="1"/>
  <c r="AH105" i="2"/>
  <c r="H105" i="2" s="1"/>
  <c r="AH40" i="2"/>
  <c r="H40" i="2" s="1"/>
  <c r="AH77" i="2"/>
  <c r="H77" i="2" s="1"/>
  <c r="AH80" i="2"/>
  <c r="H80" i="2" s="1"/>
  <c r="AH61" i="2"/>
  <c r="H61" i="2" s="1"/>
  <c r="AH35" i="2"/>
  <c r="H35" i="2" s="1"/>
  <c r="AH52" i="2"/>
  <c r="H52" i="2" s="1"/>
  <c r="AH70" i="2"/>
  <c r="H70" i="2" s="1"/>
  <c r="AH28" i="2"/>
  <c r="H28" i="2" s="1"/>
  <c r="AH81" i="2"/>
  <c r="H81" i="2" s="1"/>
  <c r="AH58" i="2"/>
  <c r="H58" i="2" s="1"/>
  <c r="AH96" i="2"/>
  <c r="H96" i="2" s="1"/>
  <c r="AH27" i="2"/>
  <c r="H27" i="2" s="1"/>
  <c r="AH91" i="2"/>
  <c r="H91" i="2" s="1"/>
  <c r="AH22" i="2"/>
  <c r="H22" i="2" s="1"/>
  <c r="AH84" i="2"/>
  <c r="H84" i="2" s="1"/>
  <c r="AH66" i="2"/>
  <c r="H66" i="2" s="1"/>
  <c r="AH94" i="2"/>
  <c r="H94" i="2" s="1"/>
  <c r="AH18" i="2"/>
  <c r="H18" i="2" s="1"/>
  <c r="AH51" i="2"/>
  <c r="H51" i="2" s="1"/>
  <c r="AH95" i="2"/>
  <c r="H95" i="2" s="1"/>
  <c r="AH93" i="2"/>
  <c r="H93" i="2" s="1"/>
  <c r="AH67" i="2"/>
  <c r="H67" i="2" s="1"/>
  <c r="AH13" i="2"/>
  <c r="H13" i="2" s="1"/>
  <c r="AH102" i="2"/>
  <c r="H102" i="2" s="1"/>
  <c r="AH48" i="2"/>
  <c r="H48" i="2" s="1"/>
  <c r="AH29" i="2"/>
  <c r="H29" i="2" s="1"/>
  <c r="AH63" i="2"/>
  <c r="H63" i="2" s="1"/>
  <c r="AH19" i="2"/>
  <c r="H19" i="2" s="1"/>
  <c r="AH88" i="2"/>
  <c r="H88" i="2" s="1"/>
  <c r="AH86" i="2"/>
  <c r="H86" i="2" s="1"/>
  <c r="AH21" i="2"/>
  <c r="H21" i="2" s="1"/>
  <c r="AH44" i="2"/>
  <c r="H44" i="2" s="1"/>
  <c r="AH55" i="2"/>
  <c r="H55" i="2" s="1"/>
  <c r="AH62" i="2"/>
  <c r="H62" i="2" s="1"/>
  <c r="AH78" i="2"/>
  <c r="H78" i="2" s="1"/>
  <c r="AH36" i="2"/>
  <c r="H36" i="2" s="1"/>
  <c r="AH15" i="2"/>
  <c r="H15" i="2" s="1"/>
  <c r="AH50" i="2"/>
  <c r="H50" i="2" s="1"/>
  <c r="AH26" i="2"/>
  <c r="H26" i="2" s="1"/>
  <c r="AH56" i="2"/>
  <c r="H56" i="2" s="1"/>
  <c r="AH103" i="2"/>
  <c r="H103" i="2" s="1"/>
  <c r="AH89" i="2"/>
  <c r="H89" i="2" s="1"/>
  <c r="AH79" i="2"/>
  <c r="H79" i="2" s="1"/>
  <c r="AH71" i="2"/>
  <c r="H71" i="2" s="1"/>
  <c r="AH68" i="2"/>
  <c r="H68" i="2" s="1"/>
  <c r="AH34" i="2"/>
  <c r="H34" i="2" s="1"/>
  <c r="AH69" i="2"/>
  <c r="H69" i="2" s="1"/>
  <c r="AH20" i="2"/>
  <c r="H20" i="2" s="1"/>
  <c r="AH76" i="2"/>
  <c r="H76" i="2" s="1"/>
  <c r="AH108" i="2"/>
  <c r="H108" i="2" s="1"/>
  <c r="AH41" i="2"/>
  <c r="H41" i="2" s="1"/>
  <c r="AH14" i="2"/>
  <c r="H14" i="2" s="1"/>
  <c r="AH37" i="2"/>
  <c r="H37" i="2" s="1"/>
  <c r="AH92" i="2"/>
  <c r="H92" i="2" s="1"/>
  <c r="AH100" i="2"/>
  <c r="H100" i="2" s="1"/>
  <c r="AH11" i="2"/>
  <c r="H11" i="2" s="1"/>
  <c r="AH9" i="2"/>
  <c r="H9" i="2" s="1"/>
  <c r="AH72" i="2"/>
  <c r="H72" i="2" s="1"/>
  <c r="AH53" i="2"/>
  <c r="H53" i="2" s="1"/>
  <c r="AH25" i="2"/>
  <c r="H25" i="2" s="1"/>
  <c r="AH23" i="2"/>
  <c r="H23" i="2" s="1"/>
  <c r="AH85" i="2"/>
  <c r="H85" i="2" s="1"/>
  <c r="AH57" i="2"/>
  <c r="H57" i="2" s="1"/>
  <c r="AH46" i="2"/>
  <c r="H46" i="2" s="1"/>
  <c r="F110" i="3"/>
  <c r="E34" i="3" s="1"/>
  <c r="F113" i="3"/>
  <c r="F111" i="3"/>
  <c r="AJ110" i="3"/>
  <c r="E50" i="3"/>
  <c r="E10" i="3"/>
  <c r="E42" i="3"/>
  <c r="E74" i="3"/>
  <c r="E106" i="3"/>
  <c r="E103" i="3"/>
  <c r="E51" i="3"/>
  <c r="E29" i="3"/>
  <c r="E40" i="3"/>
  <c r="E72" i="3"/>
  <c r="E104" i="3"/>
  <c r="E107" i="3"/>
  <c r="E67" i="3"/>
  <c r="E37" i="3"/>
  <c r="E30" i="3"/>
  <c r="E62" i="3"/>
  <c r="E94" i="3"/>
  <c r="E75" i="3"/>
  <c r="E49" i="3"/>
  <c r="E77" i="3"/>
  <c r="E20" i="3"/>
  <c r="E52" i="3"/>
  <c r="E84" i="3"/>
  <c r="E39" i="3"/>
  <c r="E83" i="3"/>
  <c r="E97" i="3"/>
  <c r="AH111" i="2"/>
  <c r="AH110" i="2"/>
  <c r="H8" i="2"/>
  <c r="AJ111" i="3"/>
  <c r="AJ113" i="3"/>
  <c r="E81" i="3" l="1"/>
  <c r="E57" i="3"/>
  <c r="E71" i="3"/>
  <c r="E92" i="3"/>
  <c r="E60" i="3"/>
  <c r="E28" i="3"/>
  <c r="E45" i="3"/>
  <c r="E17" i="3"/>
  <c r="E11" i="3"/>
  <c r="E102" i="3"/>
  <c r="E70" i="3"/>
  <c r="E38" i="3"/>
  <c r="E9" i="3"/>
  <c r="E105" i="3"/>
  <c r="E91" i="3"/>
  <c r="E23" i="3"/>
  <c r="E80" i="3"/>
  <c r="E48" i="3"/>
  <c r="E16" i="3"/>
  <c r="E101" i="3"/>
  <c r="E87" i="3"/>
  <c r="E31" i="3"/>
  <c r="E66" i="3"/>
  <c r="H111" i="2"/>
  <c r="G8" i="2"/>
  <c r="H110" i="2"/>
  <c r="G57" i="2" s="1"/>
  <c r="F57" i="2" s="1"/>
  <c r="E53" i="3"/>
  <c r="E25" i="3"/>
  <c r="E27" i="3"/>
  <c r="E100" i="3"/>
  <c r="E68" i="3"/>
  <c r="E36" i="3"/>
  <c r="E13" i="3"/>
  <c r="E19" i="3"/>
  <c r="E95" i="3"/>
  <c r="E15" i="3"/>
  <c r="E78" i="3"/>
  <c r="E46" i="3"/>
  <c r="E14" i="3"/>
  <c r="E89" i="3"/>
  <c r="E73" i="3"/>
  <c r="E55" i="3"/>
  <c r="E88" i="3"/>
  <c r="E56" i="3"/>
  <c r="E24" i="3"/>
  <c r="E85" i="3"/>
  <c r="E65" i="3"/>
  <c r="E63" i="3"/>
  <c r="E90" i="3"/>
  <c r="E58" i="3"/>
  <c r="E26" i="3"/>
  <c r="E82" i="3"/>
  <c r="E18" i="3"/>
  <c r="E8" i="3"/>
  <c r="G46" i="2"/>
  <c r="F46" i="2" s="1"/>
  <c r="G85" i="2"/>
  <c r="F85" i="2" s="1"/>
  <c r="G25" i="2"/>
  <c r="F25" i="2" s="1"/>
  <c r="G72" i="2"/>
  <c r="F72" i="2" s="1"/>
  <c r="G11" i="2"/>
  <c r="F11" i="2" s="1"/>
  <c r="G92" i="2"/>
  <c r="F92" i="2" s="1"/>
  <c r="G14" i="2"/>
  <c r="F14" i="2" s="1"/>
  <c r="G108" i="2"/>
  <c r="F108" i="2" s="1"/>
  <c r="G20" i="2"/>
  <c r="F20" i="2" s="1"/>
  <c r="G34" i="2"/>
  <c r="F34" i="2" s="1"/>
  <c r="G71" i="2"/>
  <c r="F71" i="2" s="1"/>
  <c r="G89" i="2"/>
  <c r="F89" i="2" s="1"/>
  <c r="G56" i="2"/>
  <c r="F56" i="2" s="1"/>
  <c r="G50" i="2"/>
  <c r="F50" i="2" s="1"/>
  <c r="G36" i="2"/>
  <c r="F36" i="2" s="1"/>
  <c r="G62" i="2"/>
  <c r="F62" i="2" s="1"/>
  <c r="G44" i="2"/>
  <c r="F44" i="2" s="1"/>
  <c r="G86" i="2"/>
  <c r="F86" i="2" s="1"/>
  <c r="G19" i="2"/>
  <c r="F19" i="2" s="1"/>
  <c r="G29" i="2"/>
  <c r="F29" i="2" s="1"/>
  <c r="G102" i="2"/>
  <c r="F102" i="2" s="1"/>
  <c r="G67" i="2"/>
  <c r="F67" i="2" s="1"/>
  <c r="G95" i="2"/>
  <c r="F95" i="2" s="1"/>
  <c r="G18" i="2"/>
  <c r="F18" i="2" s="1"/>
  <c r="G66" i="2"/>
  <c r="F66" i="2" s="1"/>
  <c r="G22" i="2"/>
  <c r="F22" i="2" s="1"/>
  <c r="G27" i="2"/>
  <c r="F27" i="2" s="1"/>
  <c r="G58" i="2"/>
  <c r="F58" i="2" s="1"/>
  <c r="G28" i="2"/>
  <c r="F28" i="2" s="1"/>
  <c r="G52" i="2"/>
  <c r="F52" i="2" s="1"/>
  <c r="G61" i="2"/>
  <c r="F61" i="2" s="1"/>
  <c r="G77" i="2"/>
  <c r="F77" i="2" s="1"/>
  <c r="G105" i="2"/>
  <c r="F105" i="2" s="1"/>
  <c r="G39" i="2"/>
  <c r="F39" i="2" s="1"/>
  <c r="G16" i="2"/>
  <c r="F16" i="2" s="1"/>
  <c r="G82" i="2"/>
  <c r="F82" i="2" s="1"/>
  <c r="G64" i="2"/>
  <c r="F64" i="2" s="1"/>
  <c r="G75" i="2"/>
  <c r="F75" i="2" s="1"/>
  <c r="G43" i="2"/>
  <c r="F43" i="2" s="1"/>
  <c r="G32" i="2"/>
  <c r="F32" i="2" s="1"/>
  <c r="G106" i="2"/>
  <c r="F106" i="2" s="1"/>
  <c r="G90" i="2"/>
  <c r="F90" i="2" s="1"/>
  <c r="G59" i="2"/>
  <c r="F59" i="2" s="1"/>
  <c r="G10" i="2"/>
  <c r="F10" i="2" s="1"/>
  <c r="G87" i="2"/>
  <c r="F87" i="2" s="1"/>
  <c r="G49" i="2"/>
  <c r="F49" i="2" s="1"/>
  <c r="G31" i="2"/>
  <c r="F31" i="2" s="1"/>
  <c r="G47" i="2"/>
  <c r="F47" i="2" s="1"/>
  <c r="G97" i="2"/>
  <c r="F97" i="2" s="1"/>
  <c r="G104" i="2"/>
  <c r="F104" i="2" s="1"/>
  <c r="E21" i="3"/>
  <c r="E35" i="3"/>
  <c r="E99" i="3"/>
  <c r="E108" i="3"/>
  <c r="E76" i="3"/>
  <c r="E44" i="3"/>
  <c r="E12" i="3"/>
  <c r="E93" i="3"/>
  <c r="E79" i="3"/>
  <c r="E47" i="3"/>
  <c r="E86" i="3"/>
  <c r="E54" i="3"/>
  <c r="E22" i="3"/>
  <c r="E69" i="3"/>
  <c r="E41" i="3"/>
  <c r="E59" i="3"/>
  <c r="E96" i="3"/>
  <c r="E64" i="3"/>
  <c r="E32" i="3"/>
  <c r="E61" i="3"/>
  <c r="E33" i="3"/>
  <c r="E43" i="3"/>
  <c r="E98" i="3"/>
  <c r="E113" i="3" l="1"/>
  <c r="E110" i="3"/>
  <c r="E111" i="3"/>
  <c r="G17" i="2"/>
  <c r="F17" i="2" s="1"/>
  <c r="G107" i="2"/>
  <c r="F107" i="2" s="1"/>
  <c r="G65" i="2"/>
  <c r="F65" i="2" s="1"/>
  <c r="G54" i="2"/>
  <c r="F54" i="2" s="1"/>
  <c r="G99" i="2"/>
  <c r="F99" i="2" s="1"/>
  <c r="G38" i="2"/>
  <c r="F38" i="2" s="1"/>
  <c r="G42" i="2"/>
  <c r="F42" i="2" s="1"/>
  <c r="G24" i="2"/>
  <c r="F24" i="2" s="1"/>
  <c r="G60" i="2"/>
  <c r="F60" i="2" s="1"/>
  <c r="G40" i="2"/>
  <c r="F40" i="2" s="1"/>
  <c r="G35" i="2"/>
  <c r="F35" i="2" s="1"/>
  <c r="G81" i="2"/>
  <c r="F81" i="2" s="1"/>
  <c r="G91" i="2"/>
  <c r="F91" i="2" s="1"/>
  <c r="G94" i="2"/>
  <c r="F94" i="2" s="1"/>
  <c r="G93" i="2"/>
  <c r="F93" i="2" s="1"/>
  <c r="G48" i="2"/>
  <c r="F48" i="2" s="1"/>
  <c r="G88" i="2"/>
  <c r="F88" i="2" s="1"/>
  <c r="G55" i="2"/>
  <c r="F55" i="2" s="1"/>
  <c r="G15" i="2"/>
  <c r="F15" i="2" s="1"/>
  <c r="G103" i="2"/>
  <c r="F103" i="2" s="1"/>
  <c r="G68" i="2"/>
  <c r="F68" i="2" s="1"/>
  <c r="G76" i="2"/>
  <c r="F76" i="2" s="1"/>
  <c r="G37" i="2"/>
  <c r="F37" i="2" s="1"/>
  <c r="G9" i="2"/>
  <c r="F9" i="2" s="1"/>
  <c r="G23" i="2"/>
  <c r="F23" i="2" s="1"/>
  <c r="F8" i="2"/>
  <c r="G30" i="2"/>
  <c r="F30" i="2" s="1"/>
  <c r="G74" i="2"/>
  <c r="F74" i="2" s="1"/>
  <c r="G73" i="2"/>
  <c r="F73" i="2" s="1"/>
  <c r="G83" i="2"/>
  <c r="F83" i="2" s="1"/>
  <c r="G45" i="2"/>
  <c r="F45" i="2" s="1"/>
  <c r="G98" i="2"/>
  <c r="F98" i="2" s="1"/>
  <c r="G12" i="2"/>
  <c r="F12" i="2" s="1"/>
  <c r="G33" i="2"/>
  <c r="F33" i="2" s="1"/>
  <c r="G101" i="2"/>
  <c r="F101" i="2" s="1"/>
  <c r="G80" i="2"/>
  <c r="F80" i="2" s="1"/>
  <c r="G70" i="2"/>
  <c r="F70" i="2" s="1"/>
  <c r="G96" i="2"/>
  <c r="F96" i="2" s="1"/>
  <c r="G84" i="2"/>
  <c r="F84" i="2" s="1"/>
  <c r="G51" i="2"/>
  <c r="F51" i="2" s="1"/>
  <c r="G13" i="2"/>
  <c r="F13" i="2" s="1"/>
  <c r="G63" i="2"/>
  <c r="F63" i="2" s="1"/>
  <c r="G21" i="2"/>
  <c r="F21" i="2" s="1"/>
  <c r="G78" i="2"/>
  <c r="F78" i="2" s="1"/>
  <c r="G26" i="2"/>
  <c r="F26" i="2" s="1"/>
  <c r="G79" i="2"/>
  <c r="F79" i="2" s="1"/>
  <c r="G69" i="2"/>
  <c r="F69" i="2" s="1"/>
  <c r="G41" i="2"/>
  <c r="F41" i="2" s="1"/>
  <c r="G100" i="2"/>
  <c r="F100" i="2" s="1"/>
  <c r="G53" i="2"/>
  <c r="F53" i="2" s="1"/>
  <c r="G110" i="2" l="1"/>
  <c r="F110" i="2"/>
  <c r="F111" i="2"/>
  <c r="E8" i="2" s="1"/>
  <c r="E81" i="2"/>
  <c r="E24" i="2"/>
  <c r="E54" i="2"/>
  <c r="E26" i="2"/>
  <c r="E70" i="2"/>
  <c r="E12" i="2"/>
  <c r="E73" i="2"/>
  <c r="G111" i="2"/>
  <c r="E37" i="2"/>
  <c r="E15" i="2"/>
  <c r="E93" i="2"/>
  <c r="E35" i="2"/>
  <c r="E42" i="2"/>
  <c r="E65" i="2"/>
  <c r="E48" i="2" l="1"/>
  <c r="E103" i="2"/>
  <c r="E9" i="2"/>
  <c r="E110" i="2" s="1"/>
  <c r="E17" i="2"/>
  <c r="E99" i="2"/>
  <c r="E60" i="2"/>
  <c r="E91" i="2"/>
  <c r="E88" i="2"/>
  <c r="E68" i="2"/>
  <c r="E23" i="2"/>
  <c r="E30" i="2"/>
  <c r="E45" i="2"/>
  <c r="E101" i="2"/>
  <c r="E13" i="2"/>
  <c r="E107" i="2"/>
  <c r="E38" i="2"/>
  <c r="E40" i="2"/>
  <c r="E94" i="2"/>
  <c r="E55" i="2"/>
  <c r="E76" i="2"/>
  <c r="E57" i="2"/>
  <c r="E104" i="2"/>
  <c r="E49" i="2"/>
  <c r="E90" i="2"/>
  <c r="E75" i="2"/>
  <c r="E39" i="2"/>
  <c r="E52" i="2"/>
  <c r="E22" i="2"/>
  <c r="E67" i="2"/>
  <c r="E86" i="2"/>
  <c r="E50" i="2"/>
  <c r="E34" i="2"/>
  <c r="E92" i="2"/>
  <c r="E85" i="2"/>
  <c r="E87" i="2"/>
  <c r="E106" i="2"/>
  <c r="E64" i="2"/>
  <c r="E105" i="2"/>
  <c r="E28" i="2"/>
  <c r="E66" i="2"/>
  <c r="E102" i="2"/>
  <c r="E44" i="2"/>
  <c r="E56" i="2"/>
  <c r="E20" i="2"/>
  <c r="E11" i="2"/>
  <c r="E46" i="2"/>
  <c r="E97" i="2"/>
  <c r="E47" i="2"/>
  <c r="E10" i="2"/>
  <c r="E32" i="2"/>
  <c r="E82" i="2"/>
  <c r="E77" i="2"/>
  <c r="E58" i="2"/>
  <c r="E18" i="2"/>
  <c r="E29" i="2"/>
  <c r="E62" i="2"/>
  <c r="E89" i="2"/>
  <c r="E108" i="2"/>
  <c r="E72" i="2"/>
  <c r="E31" i="2"/>
  <c r="E59" i="2"/>
  <c r="E43" i="2"/>
  <c r="E16" i="2"/>
  <c r="E61" i="2"/>
  <c r="E27" i="2"/>
  <c r="E95" i="2"/>
  <c r="E19" i="2"/>
  <c r="E36" i="2"/>
  <c r="E71" i="2"/>
  <c r="E14" i="2"/>
  <c r="E25" i="2"/>
  <c r="E74" i="2"/>
  <c r="E98" i="2"/>
  <c r="E80" i="2"/>
  <c r="E51" i="2"/>
  <c r="E78" i="2"/>
  <c r="E41" i="2"/>
  <c r="E84" i="2"/>
  <c r="E69" i="2"/>
  <c r="E83" i="2"/>
  <c r="E33" i="2"/>
  <c r="E96" i="2"/>
  <c r="E63" i="2"/>
  <c r="E79" i="2"/>
  <c r="E53" i="2"/>
  <c r="E21" i="2"/>
  <c r="E100" i="2"/>
  <c r="E111" i="2" l="1"/>
</calcChain>
</file>

<file path=xl/sharedStrings.xml><?xml version="1.0" encoding="utf-8"?>
<sst xmlns="http://schemas.openxmlformats.org/spreadsheetml/2006/main" count="649" uniqueCount="218">
  <si>
    <t>WSKAŹNIK SPRZYJANIA KULTURZE</t>
  </si>
  <si>
    <t>WARTOŚĆ WSKAŹNIKA (Formuła dystansowa 1-100)</t>
  </si>
  <si>
    <t>WARTOŚĆ WSKAŹNIKA (ŚREDNIA ARYTMETYCZNA WAŻONA)</t>
  </si>
  <si>
    <t>PRIORYTET: NAJWAŻNIEJSZE</t>
  </si>
  <si>
    <t>PRIORYTET: WAŻNIEJSZE</t>
  </si>
  <si>
    <t>PRIORYTET: WAŻNE</t>
  </si>
  <si>
    <t>TERYT</t>
  </si>
  <si>
    <t>LUDNOŚĆ MIAST</t>
  </si>
  <si>
    <t>WARTOŚC PRIORYTETU NAJWAŻNIEJSZE Formuła dystansowa (1-100)</t>
  </si>
  <si>
    <t>WARTOŚC PRIORYTETU NAJWAŻNIEJSZE (ŚREDNIA GEOMETRYCZNA)</t>
  </si>
  <si>
    <t>Działalność miejskich instytucji kultury</t>
  </si>
  <si>
    <t>Dostępność do infrastruktury kultury</t>
  </si>
  <si>
    <t>Uczestnictwo w kulturze - korzystanie z oferty instytucji</t>
  </si>
  <si>
    <t>WARTOŚĆ PRIORYTETU WAŻNIEJSZE (średnia arytmetyczna ważona, gdzie: otoczenie formalno-prawne działalności kulturalnej stanowi 20% średniej, zaś finanse kultury - 80%)</t>
  </si>
  <si>
    <t>WARTOŚĆ PRIORYTETU WAŻNIEJSZE Formuła dystansowa (1-100)</t>
  </si>
  <si>
    <t>Otoczenie formalno-prawne działalności kulturalnej</t>
  </si>
  <si>
    <t>Finansy kultury i inwestycje w infrastrukturę (1-100)</t>
  </si>
  <si>
    <t>Działalność pozainstytucjonalna (organizacji społecznych)</t>
  </si>
  <si>
    <t>Muzea</t>
  </si>
  <si>
    <t>Galerie sztuki</t>
  </si>
  <si>
    <t>Imprezy masowe</t>
  </si>
  <si>
    <t>Domy kultury</t>
  </si>
  <si>
    <t>Biblioteki</t>
  </si>
  <si>
    <t>Galerie i salony sztuki</t>
  </si>
  <si>
    <t>Teatry</t>
  </si>
  <si>
    <t>Instytucje muzyczne</t>
  </si>
  <si>
    <t>Kina</t>
  </si>
  <si>
    <t>ŚREDNIA GEOMETRYCZNA</t>
  </si>
  <si>
    <t>Formuła dystansowa (1-100)</t>
  </si>
  <si>
    <t>ŚREDNIA ARYTMETYCZNA</t>
  </si>
  <si>
    <t>Współpraca wewnątrz sektora i z innymi sektorami</t>
  </si>
  <si>
    <t>Strategiczne myślenie o kulturze</t>
  </si>
  <si>
    <t>Średnia arytmetyczna</t>
  </si>
  <si>
    <t>Efektywność działania organizacji pozarządowych</t>
  </si>
  <si>
    <t>Liczba mieszkańców</t>
  </si>
  <si>
    <t>Liczba wystaw stałych i czasowych na 100 000 mieszkańców</t>
  </si>
  <si>
    <t>LICZBA MUZEÓW NA 100 000 MIESZKAŃCÓW</t>
  </si>
  <si>
    <t>Suma na 10000 mieszkańców</t>
  </si>
  <si>
    <t>DOMY KULTURY NA 100 000 MIESZKAŃCÓW</t>
  </si>
  <si>
    <t>galerie i salony sztuki na 10 000 mieszkańców</t>
  </si>
  <si>
    <t xml:space="preserve"> NA 100 000 MIESZKAŃCÓW</t>
  </si>
  <si>
    <t>NA 100 000 MIESZKAŃCÓW</t>
  </si>
  <si>
    <t>FREKWENCJA - ZWIEDZAJĄCY EKSPOZYCJĘ</t>
  </si>
  <si>
    <t>Liczba wypożyczeń woluminów na 1 czytelnika</t>
  </si>
  <si>
    <t>Liczba czytelników na 1000 mieszkańców</t>
  </si>
  <si>
    <t>Średnia geometryczna</t>
  </si>
  <si>
    <t>FREKWENCJA - LICZBA ZWIEDZAJĄCYCH MUZEUM W CIĄGU ROKU</t>
  </si>
  <si>
    <t>FREKWENCJA - liczba widzów/słuchaczy w Sali stałej na przedstwieniu</t>
  </si>
  <si>
    <t>FREKWENCJA- LICZBA UCZESTNIKÓW NA IMPREZIE</t>
  </si>
  <si>
    <t>FREKWENCJA - LICZBA WIDZÓW NA SEANSACH</t>
  </si>
  <si>
    <t>FREKWENCJA - LICZBA OSÓB NA PRZEDSTAWIENIU</t>
  </si>
  <si>
    <t>Obecność rad kultury, lub innych ciał konsultacyjnych  [1 - nie ma; 4 - Rada Działalności Pożytku Publicznego; 10 - Rada Kultury]</t>
  </si>
  <si>
    <t>Gminne progamy opieki nas zabytkami [1 - nie ma, 4 - nieaktualne, 10 - jest aktualny]</t>
  </si>
  <si>
    <t>strategie rozwoju kultury [1 - nie ma, 4 - nieaktualna, 10 - jest aktualna]</t>
  </si>
  <si>
    <t>Procentowy udział środków dla NGO w części bieżącej zrealizowanego budżetu miasta</t>
  </si>
  <si>
    <t>Kwoty przeznaczone na dotacje dla NGO w ramach otwartych konkursów na mieszkańca</t>
  </si>
  <si>
    <t>WARTOŚĆ PRIORYTETU WAŻNE (średnia geometryczna)</t>
  </si>
  <si>
    <t>WARTOŚĆ PRIORYTETU WAŻNE Formuła dystansowa (1-100)</t>
  </si>
  <si>
    <t>%</t>
  </si>
  <si>
    <t>Formuła dystansowa</t>
  </si>
  <si>
    <t>zł</t>
  </si>
  <si>
    <t>KOD TERYT</t>
  </si>
  <si>
    <t>MIASTO</t>
  </si>
  <si>
    <t>WSK</t>
  </si>
  <si>
    <t>Koszalin</t>
  </si>
  <si>
    <t>Sopot</t>
  </si>
  <si>
    <t>Poznań</t>
  </si>
  <si>
    <t>Katowice</t>
  </si>
  <si>
    <t>Opole</t>
  </si>
  <si>
    <t>Olsztyn</t>
  </si>
  <si>
    <t>Jelenia Góra</t>
  </si>
  <si>
    <t>Kraków</t>
  </si>
  <si>
    <t>Lublin</t>
  </si>
  <si>
    <t>Warszawa</t>
  </si>
  <si>
    <t>Legnica</t>
  </si>
  <si>
    <t>Kalisz</t>
  </si>
  <si>
    <t>Dąbrowa Górnicza</t>
  </si>
  <si>
    <t>Słupsk</t>
  </si>
  <si>
    <t>Łódź</t>
  </si>
  <si>
    <t>Bielsko-Biała</t>
  </si>
  <si>
    <t>Kołobrzeg</t>
  </si>
  <si>
    <t>Płock</t>
  </si>
  <si>
    <t>Leszno</t>
  </si>
  <si>
    <t>Chorzów</t>
  </si>
  <si>
    <t>Wrocław</t>
  </si>
  <si>
    <t>Częstochowa</t>
  </si>
  <si>
    <t>Gliwice</t>
  </si>
  <si>
    <t>Tarnów</t>
  </si>
  <si>
    <t>Biała Podlaska</t>
  </si>
  <si>
    <t>Elbląg</t>
  </si>
  <si>
    <t>Ostrów Wielkopolski</t>
  </si>
  <si>
    <t>Zielona Góra</t>
  </si>
  <si>
    <t>Bytom</t>
  </si>
  <si>
    <t>Inowrocław</t>
  </si>
  <si>
    <t>Kielce</t>
  </si>
  <si>
    <t>Jastrzębie-Zdrój</t>
  </si>
  <si>
    <t>Ostrołęka</t>
  </si>
  <si>
    <t>Rybnik</t>
  </si>
  <si>
    <t>Skierniewice</t>
  </si>
  <si>
    <t>Zamość</t>
  </si>
  <si>
    <t>Mielec</t>
  </si>
  <si>
    <t>Kutno</t>
  </si>
  <si>
    <t>Konin</t>
  </si>
  <si>
    <t>Radom</t>
  </si>
  <si>
    <t>Będzin</t>
  </si>
  <si>
    <t>Gdynia</t>
  </si>
  <si>
    <t>Ostrowiec Świętokrzyski</t>
  </si>
  <si>
    <t>Tarnowskie Góry</t>
  </si>
  <si>
    <t>Chełm</t>
  </si>
  <si>
    <t>Lubin</t>
  </si>
  <si>
    <t>Tychy</t>
  </si>
  <si>
    <t>Bełchatów</t>
  </si>
  <si>
    <t>Łomża</t>
  </si>
  <si>
    <t>Wałbrzych</t>
  </si>
  <si>
    <t>Jaworzno</t>
  </si>
  <si>
    <t>Kędzierzyn-Koźle</t>
  </si>
  <si>
    <t>Stalowa Wola</t>
  </si>
  <si>
    <t>Ruda Śląska</t>
  </si>
  <si>
    <t>Bydgoszcz</t>
  </si>
  <si>
    <t>Nowy Sącz</t>
  </si>
  <si>
    <t>Piotrków Trybunalski</t>
  </si>
  <si>
    <t>Otwock</t>
  </si>
  <si>
    <t>Suwałki</t>
  </si>
  <si>
    <t>Tarnobrzeg</t>
  </si>
  <si>
    <t>Krosno</t>
  </si>
  <si>
    <t>Puławy</t>
  </si>
  <si>
    <t>Racibórz</t>
  </si>
  <si>
    <t>Gdańsk</t>
  </si>
  <si>
    <t>Dębica</t>
  </si>
  <si>
    <t>Zabrze</t>
  </si>
  <si>
    <t>Rumia</t>
  </si>
  <si>
    <t>Białystok</t>
  </si>
  <si>
    <t>Głogów</t>
  </si>
  <si>
    <t>Ełk</t>
  </si>
  <si>
    <t>Tczew</t>
  </si>
  <si>
    <t>Gniezno</t>
  </si>
  <si>
    <t>Włocławek</t>
  </si>
  <si>
    <t>Toruń</t>
  </si>
  <si>
    <t>Siedlce</t>
  </si>
  <si>
    <t>Sosnowiec</t>
  </si>
  <si>
    <t>Radomsko</t>
  </si>
  <si>
    <t>Grudziądz</t>
  </si>
  <si>
    <t>Gorzów Wielkopolski</t>
  </si>
  <si>
    <t>Szczecin</t>
  </si>
  <si>
    <t>Stargard</t>
  </si>
  <si>
    <t>Skarżysko-Kamienna</t>
  </si>
  <si>
    <t>Tomaszów Mazowiecki</t>
  </si>
  <si>
    <t>Siemianowice Śląskie</t>
  </si>
  <si>
    <t>Wodzisław Śląski</t>
  </si>
  <si>
    <t>Wejherowo</t>
  </si>
  <si>
    <t>Świdnica</t>
  </si>
  <si>
    <t>Starogard Gdański</t>
  </si>
  <si>
    <t>Żory</t>
  </si>
  <si>
    <t>Pruszków</t>
  </si>
  <si>
    <t>Pabianice</t>
  </si>
  <si>
    <t>Rzeszów</t>
  </si>
  <si>
    <t>Piła</t>
  </si>
  <si>
    <t>Przemyśl</t>
  </si>
  <si>
    <t>Mysłowice</t>
  </si>
  <si>
    <t>Zawiercie</t>
  </si>
  <si>
    <t>Starachowice</t>
  </si>
  <si>
    <t>Piekary Śląskie</t>
  </si>
  <si>
    <t>Legionowo</t>
  </si>
  <si>
    <t>Świętochłowice</t>
  </si>
  <si>
    <t>Zgierz</t>
  </si>
  <si>
    <t>Wartość Minimalna</t>
  </si>
  <si>
    <t>Wartość Maksymalna</t>
  </si>
  <si>
    <t>Liczba obiektów przystosowanych dla osób poruszających się na wózkach inwalidzkich: wejście do budynku i udogodnienia wewnątrz budynku oraz przystosowanych dla osób niepełnosprawnych na 100 000 mieszkańców</t>
  </si>
  <si>
    <t>Ekspozycje na 10 000 mieszkańców</t>
  </si>
  <si>
    <t>Liczba bibliotek na 100 000 mieszkańców</t>
  </si>
  <si>
    <t>L.P.</t>
  </si>
  <si>
    <t>WARTOŚĆ WSKAŹNIKA (Formuła dystansowa (1-100) - 1-100)</t>
  </si>
  <si>
    <t>Kolumna1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</si>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</sst>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&quot; &quot;[$zł-415]&quot; &quot;;#,##0.0&quot; &quot;[$zł-415]&quot; &quot;;&quot;-&quot;#&quot; &quot;[$zł-415]&quot; &quot;;&quot; &quot;@&quot; &quot;"/>
    <numFmt numFmtId="167" formatCode="#,##0.00,&quot;     &quot;;#,##0.00,&quot;     &quot;;&quot;-&quot;#&quot;      &quot;;&quot; &quot;@&quot; &quot;"/>
    <numFmt numFmtId="168" formatCode="#,##0.00&quot; &quot;[$zł-415];[Red]&quot;-&quot;#,##0.00&quot; &quot;[$zł-415]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3D3D3"/>
        <bgColor rgb="FFD3D3D3"/>
      </patternFill>
    </fill>
    <fill>
      <patternFill patternType="solid">
        <fgColor rgb="FFC55A11"/>
        <bgColor rgb="FFC55A11"/>
      </patternFill>
    </fill>
    <fill>
      <patternFill patternType="solid">
        <fgColor rgb="FFBFBFBF"/>
        <bgColor rgb="FFBFBFBF"/>
      </patternFill>
    </fill>
    <fill>
      <patternFill patternType="solid">
        <fgColor rgb="FF8FAADC"/>
        <bgColor rgb="FF8FAADC"/>
      </patternFill>
    </fill>
    <fill>
      <patternFill patternType="solid">
        <fgColor rgb="FFDAE3F3"/>
        <bgColor rgb="FFDAE3F3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  <fill>
      <patternFill patternType="solid">
        <fgColor rgb="FFFFE699"/>
        <bgColor rgb="FFFFE699"/>
      </patternFill>
    </fill>
    <fill>
      <patternFill patternType="solid">
        <fgColor rgb="FFC9C9C9"/>
        <bgColor rgb="FFC9C9C9"/>
      </patternFill>
    </fill>
    <fill>
      <patternFill patternType="solid">
        <fgColor rgb="FFD0CECE"/>
        <bgColor rgb="FFD0CECE"/>
      </patternFill>
    </fill>
    <fill>
      <patternFill patternType="solid">
        <fgColor rgb="FF00B050"/>
        <bgColor rgb="FFBFBFBF"/>
      </patternFill>
    </fill>
    <fill>
      <patternFill patternType="solid">
        <fgColor rgb="FF00B050"/>
        <bgColor rgb="FFA9D18E"/>
      </patternFill>
    </fill>
    <fill>
      <patternFill patternType="solid">
        <fgColor rgb="FF00B050"/>
        <bgColor rgb="FFD0CECE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2" borderId="0"/>
    <xf numFmtId="167" fontId="1" fillId="0" borderId="0"/>
    <xf numFmtId="0" fontId="1" fillId="3" borderId="1">
      <alignment horizontal="left" vertical="center" wrapText="1"/>
    </xf>
    <xf numFmtId="9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8" fontId="4" fillId="0" borderId="0"/>
  </cellStyleXfs>
  <cellXfs count="99">
    <xf numFmtId="0" fontId="0" fillId="0" borderId="0" xfId="0"/>
    <xf numFmtId="2" fontId="0" fillId="5" borderId="1" xfId="3" applyNumberFormat="1" applyFont="1" applyFill="1" applyBorder="1" applyAlignment="1">
      <alignment horizontal="center" vertical="center" wrapText="1"/>
    </xf>
    <xf numFmtId="2" fontId="0" fillId="8" borderId="1" xfId="3" applyNumberFormat="1" applyFont="1" applyFill="1" applyBorder="1" applyAlignment="1">
      <alignment horizontal="left" vertical="center" wrapText="1"/>
    </xf>
    <xf numFmtId="2" fontId="0" fillId="9" borderId="4" xfId="3" applyNumberFormat="1" applyFont="1" applyFill="1" applyBorder="1" applyAlignment="1">
      <alignment horizontal="center" vertical="center" wrapText="1"/>
    </xf>
    <xf numFmtId="2" fontId="0" fillId="10" borderId="1" xfId="3" applyNumberFormat="1" applyFont="1" applyFill="1" applyBorder="1" applyAlignment="1">
      <alignment horizontal="center" vertical="center" wrapText="1"/>
    </xf>
    <xf numFmtId="2" fontId="0" fillId="9" borderId="1" xfId="3" applyNumberFormat="1" applyFont="1" applyFill="1" applyBorder="1" applyAlignment="1">
      <alignment horizontal="center" vertical="center" wrapText="1"/>
    </xf>
    <xf numFmtId="2" fontId="0" fillId="8" borderId="1" xfId="3" applyNumberFormat="1" applyFont="1" applyFill="1" applyBorder="1" applyAlignment="1">
      <alignment horizontal="center" vertical="center" wrapText="1"/>
    </xf>
    <xf numFmtId="2" fontId="0" fillId="11" borderId="1" xfId="3" applyNumberFormat="1" applyFont="1" applyFill="1" applyBorder="1" applyAlignment="1">
      <alignment horizontal="center" vertical="center" wrapText="1"/>
    </xf>
    <xf numFmtId="1" fontId="0" fillId="10" borderId="1" xfId="3" applyNumberFormat="1" applyFont="1" applyFill="1" applyBorder="1" applyAlignment="1">
      <alignment horizontal="center" vertical="center" wrapText="1"/>
    </xf>
    <xf numFmtId="2" fontId="0" fillId="10" borderId="5" xfId="3" applyNumberFormat="1" applyFont="1" applyFill="1" applyBorder="1" applyAlignment="1">
      <alignment horizontal="center" vertical="center" wrapText="1"/>
    </xf>
    <xf numFmtId="2" fontId="0" fillId="10" borderId="6" xfId="3" applyNumberFormat="1" applyFont="1" applyFill="1" applyBorder="1" applyAlignment="1">
      <alignment horizontal="center" vertical="center" wrapText="1"/>
    </xf>
    <xf numFmtId="49" fontId="0" fillId="5" borderId="1" xfId="3" applyNumberFormat="1" applyFont="1" applyFill="1" applyBorder="1" applyAlignment="1">
      <alignment horizontal="left" vertical="center" wrapText="1"/>
    </xf>
    <xf numFmtId="2" fontId="0" fillId="9" borderId="1" xfId="3" applyNumberFormat="1" applyFont="1" applyFill="1" applyBorder="1" applyAlignment="1">
      <alignment horizontal="left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2" fontId="0" fillId="10" borderId="1" xfId="0" applyNumberFormat="1" applyFont="1" applyFill="1" applyBorder="1" applyAlignment="1">
      <alignment horizontal="center" vertical="center" wrapText="1"/>
    </xf>
    <xf numFmtId="1" fontId="0" fillId="10" borderId="1" xfId="3" applyNumberFormat="1" applyFont="1" applyFill="1" applyBorder="1" applyAlignment="1">
      <alignment horizontal="left" vertical="center" wrapText="1"/>
    </xf>
    <xf numFmtId="2" fontId="0" fillId="10" borderId="1" xfId="3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wrapText="1"/>
    </xf>
    <xf numFmtId="1" fontId="0" fillId="5" borderId="1" xfId="3" applyNumberFormat="1" applyFont="1" applyFill="1" applyBorder="1" applyAlignment="1">
      <alignment horizontal="center" vertical="center" wrapText="1"/>
    </xf>
    <xf numFmtId="49" fontId="0" fillId="4" borderId="6" xfId="3" applyNumberFormat="1" applyFont="1" applyFill="1" applyBorder="1" applyAlignment="1">
      <alignment horizontal="left" vertical="center" wrapText="1"/>
    </xf>
    <xf numFmtId="1" fontId="0" fillId="6" borderId="1" xfId="3" applyNumberFormat="1" applyFont="1" applyFill="1" applyBorder="1" applyAlignment="1">
      <alignment horizontal="center" vertical="center" wrapText="1"/>
    </xf>
    <xf numFmtId="1" fontId="0" fillId="8" borderId="1" xfId="3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49" fontId="0" fillId="12" borderId="1" xfId="3" applyNumberFormat="1" applyFont="1" applyFill="1" applyBorder="1" applyAlignment="1">
      <alignment horizontal="center" vertical="center" wrapText="1"/>
    </xf>
    <xf numFmtId="1" fontId="0" fillId="12" borderId="1" xfId="3" applyNumberFormat="1" applyFont="1" applyFill="1" applyBorder="1" applyAlignment="1">
      <alignment horizontal="center" vertical="center" wrapText="1"/>
    </xf>
    <xf numFmtId="0" fontId="0" fillId="1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/>
    </xf>
    <xf numFmtId="2" fontId="0" fillId="6" borderId="1" xfId="2" applyNumberFormat="1" applyFont="1" applyFill="1" applyBorder="1" applyAlignment="1" applyProtection="1">
      <alignment horizontal="left" vertical="center"/>
    </xf>
    <xf numFmtId="3" fontId="0" fillId="6" borderId="1" xfId="0" applyNumberFormat="1" applyFill="1" applyBorder="1" applyAlignment="1">
      <alignment horizontal="left" vertical="center"/>
    </xf>
    <xf numFmtId="2" fontId="0" fillId="9" borderId="1" xfId="2" applyNumberFormat="1" applyFont="1" applyFill="1" applyBorder="1" applyAlignment="1" applyProtection="1">
      <alignment horizontal="left" vertical="center"/>
    </xf>
    <xf numFmtId="2" fontId="0" fillId="10" borderId="1" xfId="2" applyNumberFormat="1" applyFont="1" applyFill="1" applyBorder="1" applyAlignment="1" applyProtection="1">
      <alignment horizontal="left" vertical="center"/>
    </xf>
    <xf numFmtId="2" fontId="0" fillId="8" borderId="1" xfId="2" applyNumberFormat="1" applyFont="1" applyFill="1" applyBorder="1" applyAlignment="1" applyProtection="1">
      <alignment horizontal="left" vertical="center"/>
    </xf>
    <xf numFmtId="165" fontId="0" fillId="6" borderId="1" xfId="0" applyNumberFormat="1" applyFill="1" applyBorder="1"/>
    <xf numFmtId="1" fontId="0" fillId="10" borderId="1" xfId="2" applyNumberFormat="1" applyFont="1" applyFill="1" applyBorder="1" applyAlignment="1" applyProtection="1">
      <alignment horizontal="left" vertical="center"/>
    </xf>
    <xf numFmtId="1" fontId="0" fillId="9" borderId="1" xfId="2" applyNumberFormat="1" applyFont="1" applyFill="1" applyBorder="1" applyAlignment="1" applyProtection="1">
      <alignment horizontal="left" vertical="center"/>
    </xf>
    <xf numFmtId="10" fontId="0" fillId="9" borderId="1" xfId="4" applyNumberFormat="1" applyFont="1" applyFill="1" applyBorder="1" applyAlignment="1" applyProtection="1">
      <alignment horizontal="left" vertical="center"/>
    </xf>
    <xf numFmtId="167" fontId="0" fillId="9" borderId="1" xfId="2" applyFont="1" applyFill="1" applyBorder="1" applyAlignment="1" applyProtection="1">
      <alignment horizontal="left" vertical="center"/>
    </xf>
    <xf numFmtId="166" fontId="0" fillId="9" borderId="1" xfId="2" applyNumberFormat="1" applyFont="1" applyFill="1" applyBorder="1" applyAlignment="1" applyProtection="1">
      <alignment horizontal="left" vertical="center"/>
    </xf>
    <xf numFmtId="2" fontId="0" fillId="6" borderId="1" xfId="0" applyNumberFormat="1" applyFill="1" applyBorder="1"/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4" borderId="1" xfId="0" applyNumberFormat="1" applyFill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1" fontId="0" fillId="4" borderId="1" xfId="0" applyNumberFormat="1" applyFill="1" applyBorder="1"/>
    <xf numFmtId="1" fontId="0" fillId="0" borderId="1" xfId="0" applyNumberFormat="1" applyBorder="1"/>
    <xf numFmtId="9" fontId="0" fillId="0" borderId="1" xfId="4" applyFont="1" applyBorder="1" applyAlignment="1" applyProtection="1"/>
    <xf numFmtId="0" fontId="0" fillId="4" borderId="1" xfId="0" applyFill="1" applyBorder="1"/>
    <xf numFmtId="0" fontId="0" fillId="6" borderId="1" xfId="0" applyFill="1" applyBorder="1"/>
    <xf numFmtId="0" fontId="0" fillId="10" borderId="1" xfId="0" applyFill="1" applyBorder="1"/>
    <xf numFmtId="0" fontId="0" fillId="8" borderId="1" xfId="0" applyFill="1" applyBorder="1"/>
    <xf numFmtId="1" fontId="0" fillId="10" borderId="1" xfId="0" applyNumberFormat="1" applyFill="1" applyBorder="1"/>
    <xf numFmtId="2" fontId="0" fillId="5" borderId="1" xfId="3" applyNumberFormat="1" applyFont="1" applyFill="1" applyBorder="1" applyAlignment="1">
      <alignment horizontal="center" vertical="center" wrapText="1"/>
    </xf>
    <xf numFmtId="2" fontId="0" fillId="10" borderId="1" xfId="3" applyNumberFormat="1" applyFont="1" applyFill="1" applyBorder="1" applyAlignment="1">
      <alignment horizontal="center" vertical="center" wrapText="1"/>
    </xf>
    <xf numFmtId="2" fontId="0" fillId="8" borderId="1" xfId="3" applyNumberFormat="1" applyFont="1" applyFill="1" applyBorder="1" applyAlignment="1">
      <alignment horizontal="center" vertical="center" wrapText="1"/>
    </xf>
    <xf numFmtId="2" fontId="0" fillId="11" borderId="1" xfId="3" applyNumberFormat="1" applyFont="1" applyFill="1" applyBorder="1" applyAlignment="1">
      <alignment horizontal="center" vertical="center" wrapText="1"/>
    </xf>
    <xf numFmtId="2" fontId="0" fillId="9" borderId="1" xfId="3" applyNumberFormat="1" applyFont="1" applyFill="1" applyBorder="1" applyAlignment="1">
      <alignment horizontal="center" vertical="center" wrapText="1"/>
    </xf>
    <xf numFmtId="2" fontId="0" fillId="10" borderId="5" xfId="3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49" fontId="0" fillId="1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/>
    <xf numFmtId="2" fontId="0" fillId="4" borderId="1" xfId="0" applyNumberFormat="1" applyFill="1" applyBorder="1"/>
    <xf numFmtId="2" fontId="0" fillId="0" borderId="1" xfId="4" applyNumberFormat="1" applyFont="1" applyBorder="1" applyAlignment="1" applyProtection="1"/>
    <xf numFmtId="2" fontId="0" fillId="13" borderId="1" xfId="3" applyNumberFormat="1" applyFont="1" applyFill="1" applyBorder="1" applyAlignment="1">
      <alignment horizontal="center" vertical="center" wrapText="1"/>
    </xf>
    <xf numFmtId="0" fontId="0" fillId="14" borderId="1" xfId="3" applyFont="1" applyFill="1" applyBorder="1" applyAlignment="1">
      <alignment horizontal="left" vertical="center" wrapText="1"/>
    </xf>
    <xf numFmtId="1" fontId="0" fillId="13" borderId="1" xfId="3" applyNumberFormat="1" applyFont="1" applyFill="1" applyBorder="1" applyAlignment="1">
      <alignment horizontal="center" vertical="center" wrapText="1"/>
    </xf>
    <xf numFmtId="1" fontId="0" fillId="15" borderId="1" xfId="3" applyNumberFormat="1" applyFont="1" applyFill="1" applyBorder="1" applyAlignment="1">
      <alignment horizontal="center" vertical="center" wrapText="1"/>
    </xf>
    <xf numFmtId="2" fontId="0" fillId="14" borderId="1" xfId="2" applyNumberFormat="1" applyFont="1" applyFill="1" applyBorder="1" applyAlignment="1" applyProtection="1">
      <alignment horizontal="left" vertical="center"/>
    </xf>
    <xf numFmtId="2" fontId="0" fillId="16" borderId="1" xfId="0" applyNumberFormat="1" applyFill="1" applyBorder="1"/>
    <xf numFmtId="0" fontId="0" fillId="16" borderId="1" xfId="0" applyFill="1" applyBorder="1"/>
    <xf numFmtId="2" fontId="0" fillId="14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Font="1" applyFill="1" applyBorder="1" applyAlignment="1">
      <alignment horizontal="center"/>
    </xf>
    <xf numFmtId="2" fontId="0" fillId="10" borderId="1" xfId="3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2" fontId="0" fillId="5" borderId="1" xfId="3" applyNumberFormat="1" applyFont="1" applyFill="1" applyBorder="1" applyAlignment="1">
      <alignment horizontal="center" vertical="center" wrapText="1"/>
    </xf>
    <xf numFmtId="2" fontId="0" fillId="10" borderId="3" xfId="3" applyNumberFormat="1" applyFont="1" applyFill="1" applyBorder="1" applyAlignment="1">
      <alignment horizontal="center" vertical="center" wrapText="1"/>
    </xf>
    <xf numFmtId="2" fontId="0" fillId="8" borderId="1" xfId="3" applyNumberFormat="1" applyFont="1" applyFill="1" applyBorder="1" applyAlignment="1">
      <alignment horizontal="center" vertical="center" wrapText="1"/>
    </xf>
    <xf numFmtId="2" fontId="0" fillId="11" borderId="1" xfId="3" applyNumberFormat="1" applyFont="1" applyFill="1" applyBorder="1" applyAlignment="1">
      <alignment horizontal="center" vertical="center" wrapText="1"/>
    </xf>
    <xf numFmtId="2" fontId="0" fillId="9" borderId="1" xfId="3" applyNumberFormat="1" applyFont="1" applyFill="1" applyBorder="1" applyAlignment="1">
      <alignment horizontal="center" vertical="center" wrapText="1"/>
    </xf>
    <xf numFmtId="2" fontId="0" fillId="10" borderId="5" xfId="3" applyNumberFormat="1" applyFont="1" applyFill="1" applyBorder="1" applyAlignment="1">
      <alignment horizontal="center" vertical="center" wrapText="1"/>
    </xf>
    <xf numFmtId="49" fontId="0" fillId="5" borderId="1" xfId="3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49" fontId="0" fillId="6" borderId="1" xfId="3" applyNumberFormat="1" applyFont="1" applyFill="1" applyBorder="1" applyAlignment="1">
      <alignment horizontal="center" vertical="center" wrapText="1"/>
    </xf>
    <xf numFmtId="49" fontId="0" fillId="4" borderId="2" xfId="3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2" fontId="0" fillId="6" borderId="1" xfId="3" applyNumberFormat="1" applyFont="1" applyFill="1" applyBorder="1" applyAlignment="1">
      <alignment horizontal="center" vertical="center" wrapText="1"/>
    </xf>
    <xf numFmtId="2" fontId="0" fillId="9" borderId="3" xfId="3" applyNumberFormat="1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wrapText="1"/>
    </xf>
    <xf numFmtId="0" fontId="0" fillId="9" borderId="7" xfId="0" applyFont="1" applyFill="1" applyBorder="1" applyAlignment="1">
      <alignment horizontal="center" wrapText="1"/>
    </xf>
  </cellXfs>
  <cellStyles count="9">
    <cellStyle name="ConditionalStyle_1" xfId="1"/>
    <cellStyle name="Excel Built-in Comma" xfId="2"/>
    <cellStyle name="Excel Built-in Explanatory Text" xfId="3"/>
    <cellStyle name="Excel Built-in Percent" xfId="4"/>
    <cellStyle name="Heading" xfId="5"/>
    <cellStyle name="Heading1" xfId="6"/>
    <cellStyle name="Normalny" xfId="0" builtinId="0" customBuiltin="1"/>
    <cellStyle name="Result" xfId="7"/>
    <cellStyle name="Result2" xfId="8"/>
  </cellStyles>
  <dxfs count="6">
    <dxf>
      <border outline="0">
        <left style="thin">
          <color rgb="FF000000"/>
        </left>
      </border>
    </dxf>
    <dxf>
      <numFmt numFmtId="164" formatCode="#,##0.0"/>
    </dxf>
    <dxf>
      <border outline="0">
        <right style="thin">
          <color rgb="FF000000"/>
        </right>
      </border>
    </dxf>
    <dxf>
      <border outline="0">
        <left style="thin">
          <color rgb="FF000000"/>
        </left>
      </border>
    </dxf>
    <dxf>
      <numFmt numFmtId="164" formatCode="#,##0.0"/>
    </dxf>
    <dxf>
      <border outline="0">
        <right style="thin">
          <color rgb="FF000000"/>
        </right>
      </border>
    </dxf>
  </dxfs>
  <tableStyles count="0" defaultTableStyle="TableStyleMedium2" defaultPivotStyle="PivotStyleLight16"/>
  <colors>
    <mruColors>
      <color rgb="FFBB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__Anonymous_Sheet_DB__14" displayName="__Anonymous_Sheet_DB__14" ref="B7:AW108" totalsRowShown="0">
  <autoFilter ref="B7:AW108"/>
  <sortState ref="B8:AW108">
    <sortCondition descending="1" ref="E7:E108"/>
  </sortState>
  <tableColumns count="48">
    <tableColumn id="1" name="KOD TERYT"/>
    <tableColumn id="2" name="MIASTO"/>
    <tableColumn id="3" name="Kolumna1" dataDxfId="5"/>
    <tableColumn id="4" name="WSK" dataDxfId="4"/>
    <tableColumn id="5" name="1" dataDxfId="3"/>
    <tableColumn id="6" name="2"/>
    <tableColumn id="7" name="3"/>
    <tableColumn id="8" name="4"/>
    <tableColumn id="9" name="5"/>
    <tableColumn id="10" name="6"/>
    <tableColumn id="11" name="7"/>
    <tableColumn id="12" name="8"/>
    <tableColumn id="13" name="9"/>
    <tableColumn id="14" name="10"/>
    <tableColumn id="15" name="11"/>
    <tableColumn id="16" name="12"/>
    <tableColumn id="17" name="13"/>
    <tableColumn id="18" name="14"/>
    <tableColumn id="19" name="15"/>
    <tableColumn id="20" name="16"/>
    <tableColumn id="21" name="17"/>
    <tableColumn id="22" name="18"/>
    <tableColumn id="23" name="19"/>
    <tableColumn id="24" name="20"/>
    <tableColumn id="25" name="21"/>
    <tableColumn id="26" name="22"/>
    <tableColumn id="27" name="23"/>
    <tableColumn id="28" name="24"/>
    <tableColumn id="29" name="25"/>
    <tableColumn id="30" name="26"/>
    <tableColumn id="31" name="27"/>
    <tableColumn id="32" name="28"/>
    <tableColumn id="33" name="29"/>
    <tableColumn id="34" name="30"/>
    <tableColumn id="35" name="31"/>
    <tableColumn id="36" name="32"/>
    <tableColumn id="37" name="33"/>
    <tableColumn id="38" name="34"/>
    <tableColumn id="39" name="35"/>
    <tableColumn id="40" name="36"/>
    <tableColumn id="41" name="37"/>
    <tableColumn id="42" name="38"/>
    <tableColumn id="43" name="39"/>
    <tableColumn id="44" name="40"/>
    <tableColumn id="45" name="41"/>
    <tableColumn id="46" name="42"/>
    <tableColumn id="47" name="43"/>
    <tableColumn id="48" name="4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B7:AW108" totalsRowShown="0">
  <autoFilter ref="B7:AW108"/>
  <sortState ref="B8:AW108">
    <sortCondition ref="C7:C108"/>
  </sortState>
  <tableColumns count="48">
    <tableColumn id="1" name="KOD TERYT"/>
    <tableColumn id="2" name="MIASTO"/>
    <tableColumn id="3" name="Kolumna1" dataDxfId="2"/>
    <tableColumn id="4" name="WSK" dataDxfId="1"/>
    <tableColumn id="5" name="1" dataDxfId="0"/>
    <tableColumn id="6" name="2"/>
    <tableColumn id="7" name="3"/>
    <tableColumn id="8" name="4"/>
    <tableColumn id="9" name="5"/>
    <tableColumn id="10" name="6"/>
    <tableColumn id="11" name="7"/>
    <tableColumn id="12" name="8"/>
    <tableColumn id="13" name="9"/>
    <tableColumn id="14" name="10"/>
    <tableColumn id="15" name="11"/>
    <tableColumn id="16" name="12"/>
    <tableColumn id="17" name="13"/>
    <tableColumn id="18" name="14"/>
    <tableColumn id="19" name="15"/>
    <tableColumn id="20" name="16"/>
    <tableColumn id="21" name="17"/>
    <tableColumn id="22" name="18"/>
    <tableColumn id="23" name="19"/>
    <tableColumn id="24" name="20"/>
    <tableColumn id="25" name="21"/>
    <tableColumn id="26" name="22"/>
    <tableColumn id="27" name="23"/>
    <tableColumn id="28" name="24"/>
    <tableColumn id="29" name="25"/>
    <tableColumn id="30" name="26"/>
    <tableColumn id="31" name="27"/>
    <tableColumn id="32" name="28"/>
    <tableColumn id="33" name="29"/>
    <tableColumn id="34" name="30"/>
    <tableColumn id="35" name="31"/>
    <tableColumn id="36" name="32"/>
    <tableColumn id="37" name="33"/>
    <tableColumn id="38" name="34"/>
    <tableColumn id="39" name="35"/>
    <tableColumn id="40" name="36"/>
    <tableColumn id="41" name="37"/>
    <tableColumn id="42" name="38"/>
    <tableColumn id="43" name="39"/>
    <tableColumn id="44" name="40"/>
    <tableColumn id="45" name="41"/>
    <tableColumn id="46" name="42"/>
    <tableColumn id="47" name="43"/>
    <tableColumn id="48" name="4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1"/>
  <sheetViews>
    <sheetView tabSelected="1" workbookViewId="0"/>
  </sheetViews>
  <sheetFormatPr defaultColWidth="8.77734375" defaultRowHeight="14.4" x14ac:dyDescent="0.3"/>
  <cols>
    <col min="1" max="1" width="9.6640625" style="42" customWidth="1"/>
    <col min="2" max="2" width="12" style="42" customWidth="1"/>
    <col min="3" max="3" width="26.44140625" style="42" customWidth="1"/>
    <col min="4" max="4" width="9.77734375" style="42" customWidth="1"/>
    <col min="5" max="5" width="31" style="52" customWidth="1"/>
    <col min="6" max="6" width="22.6640625" style="42" customWidth="1"/>
    <col min="7" max="7" width="19.77734375" style="53" customWidth="1"/>
    <col min="8" max="8" width="22" style="53" customWidth="1"/>
    <col min="9" max="9" width="15.109375" style="42" customWidth="1"/>
    <col min="10" max="10" width="15" style="42" customWidth="1"/>
    <col min="11" max="11" width="11.109375" style="54" customWidth="1"/>
    <col min="12" max="12" width="14.77734375" style="42" customWidth="1"/>
    <col min="13" max="13" width="15.109375" style="22" customWidth="1"/>
    <col min="14" max="14" width="9.77734375" style="42" customWidth="1"/>
    <col min="15" max="15" width="10.44140625" style="42" customWidth="1"/>
    <col min="16" max="16" width="14.77734375" style="42" customWidth="1"/>
    <col min="17" max="19" width="9.6640625" style="42" customWidth="1"/>
    <col min="20" max="20" width="11.109375" style="54" customWidth="1"/>
    <col min="21" max="21" width="11.109375" style="55" customWidth="1"/>
    <col min="22" max="22" width="47.33203125" style="55" customWidth="1"/>
    <col min="23" max="23" width="12.44140625" style="42" customWidth="1"/>
    <col min="24" max="24" width="10.44140625" style="42" customWidth="1"/>
    <col min="25" max="25" width="15.109375" style="42" customWidth="1"/>
    <col min="26" max="27" width="15.109375" style="54" customWidth="1"/>
    <col min="28" max="28" width="12" style="42" customWidth="1"/>
    <col min="29" max="29" width="10.44140625" style="42" customWidth="1"/>
    <col min="30" max="30" width="12.44140625" style="42" customWidth="1"/>
    <col min="31" max="31" width="13.44140625" style="42" customWidth="1"/>
    <col min="32" max="32" width="10.44140625" style="42" customWidth="1"/>
    <col min="33" max="33" width="11.109375" style="54" customWidth="1"/>
    <col min="34" max="34" width="11.109375" style="55" customWidth="1"/>
    <col min="35" max="36" width="18.44140625" style="53" customWidth="1"/>
    <col min="37" max="37" width="33.109375" style="56" customWidth="1"/>
    <col min="38" max="38" width="24.6640625" style="42" customWidth="1"/>
    <col min="39" max="39" width="18.44140625" style="42" customWidth="1"/>
    <col min="40" max="42" width="18.44140625" style="54" customWidth="1"/>
    <col min="43" max="43" width="19.33203125" style="54" customWidth="1"/>
    <col min="44" max="45" width="25.33203125" style="22" customWidth="1"/>
    <col min="46" max="47" width="36.6640625" style="22" customWidth="1"/>
    <col min="48" max="48" width="17.33203125" style="53" customWidth="1"/>
    <col min="49" max="49" width="18.33203125" style="53" customWidth="1"/>
    <col min="50" max="1024" width="9.77734375" customWidth="1"/>
  </cols>
  <sheetData>
    <row r="1" spans="1:49" x14ac:dyDescent="0.3">
      <c r="A1"/>
      <c r="B1"/>
      <c r="C1"/>
      <c r="D1"/>
      <c r="E1" s="79" t="s">
        <v>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49" ht="15" customHeight="1" x14ac:dyDescent="0.3">
      <c r="A2"/>
      <c r="B2"/>
      <c r="C2"/>
      <c r="D2"/>
      <c r="E2" s="91" t="s">
        <v>1</v>
      </c>
      <c r="F2" s="88" t="s">
        <v>2</v>
      </c>
      <c r="G2" s="92" t="s">
        <v>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3" t="s">
        <v>4</v>
      </c>
      <c r="AJ2" s="93"/>
      <c r="AK2" s="93"/>
      <c r="AL2" s="93"/>
      <c r="AM2" s="93"/>
      <c r="AN2" s="93"/>
      <c r="AO2" s="93"/>
      <c r="AP2" s="93"/>
      <c r="AQ2" s="93"/>
      <c r="AR2" s="94" t="s">
        <v>5</v>
      </c>
      <c r="AS2" s="94"/>
      <c r="AT2" s="94"/>
      <c r="AU2" s="94"/>
      <c r="AV2" s="94"/>
      <c r="AW2" s="94"/>
    </row>
    <row r="3" spans="1:49" ht="30" customHeight="1" x14ac:dyDescent="0.3">
      <c r="A3" s="63"/>
      <c r="B3" s="88" t="s">
        <v>6</v>
      </c>
      <c r="C3" s="89"/>
      <c r="D3" s="88" t="s">
        <v>7</v>
      </c>
      <c r="E3" s="91"/>
      <c r="F3" s="88"/>
      <c r="G3" s="90" t="s">
        <v>8</v>
      </c>
      <c r="H3" s="90" t="s">
        <v>9</v>
      </c>
      <c r="I3" s="82" t="s">
        <v>10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2" t="s">
        <v>11</v>
      </c>
      <c r="W3" s="82" t="s">
        <v>12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95" t="s">
        <v>13</v>
      </c>
      <c r="AJ3" s="95" t="s">
        <v>14</v>
      </c>
      <c r="AK3" s="96" t="s">
        <v>15</v>
      </c>
      <c r="AL3" s="96"/>
      <c r="AM3" s="96"/>
      <c r="AN3" s="96"/>
      <c r="AO3" s="3"/>
      <c r="AP3" s="3"/>
      <c r="AQ3" s="80" t="s">
        <v>16</v>
      </c>
      <c r="AR3" s="81" t="s">
        <v>17</v>
      </c>
      <c r="AS3" s="81"/>
      <c r="AT3" s="81"/>
      <c r="AU3" s="81"/>
      <c r="AV3" s="81"/>
      <c r="AW3" s="81"/>
    </row>
    <row r="4" spans="1:49" ht="19.5" customHeight="1" x14ac:dyDescent="0.3">
      <c r="A4" s="63"/>
      <c r="B4" s="88"/>
      <c r="C4" s="89"/>
      <c r="D4" s="88"/>
      <c r="E4" s="91"/>
      <c r="F4" s="88"/>
      <c r="G4" s="90"/>
      <c r="H4" s="90"/>
      <c r="I4" s="82" t="s">
        <v>18</v>
      </c>
      <c r="J4" s="82"/>
      <c r="K4" s="82"/>
      <c r="L4" s="57" t="s">
        <v>19</v>
      </c>
      <c r="M4" s="61" t="s">
        <v>20</v>
      </c>
      <c r="N4" s="57" t="s">
        <v>21</v>
      </c>
      <c r="O4" s="57" t="s">
        <v>22</v>
      </c>
      <c r="P4" s="57" t="s">
        <v>23</v>
      </c>
      <c r="Q4" s="57" t="s">
        <v>24</v>
      </c>
      <c r="R4" s="57" t="s">
        <v>25</v>
      </c>
      <c r="S4" s="57" t="s">
        <v>26</v>
      </c>
      <c r="T4" s="83" t="s">
        <v>27</v>
      </c>
      <c r="U4" s="84" t="s">
        <v>28</v>
      </c>
      <c r="V4" s="59" t="s">
        <v>167</v>
      </c>
      <c r="W4" s="60" t="s">
        <v>19</v>
      </c>
      <c r="X4" s="85" t="s">
        <v>22</v>
      </c>
      <c r="Y4" s="85"/>
      <c r="Z4" s="85"/>
      <c r="AA4" s="85"/>
      <c r="AB4" s="60" t="s">
        <v>18</v>
      </c>
      <c r="AC4" s="60" t="s">
        <v>25</v>
      </c>
      <c r="AD4" s="60" t="s">
        <v>20</v>
      </c>
      <c r="AE4" s="60" t="s">
        <v>26</v>
      </c>
      <c r="AF4" s="61" t="s">
        <v>24</v>
      </c>
      <c r="AG4" s="83" t="s">
        <v>29</v>
      </c>
      <c r="AH4" s="84" t="s">
        <v>28</v>
      </c>
      <c r="AI4" s="95"/>
      <c r="AJ4" s="95"/>
      <c r="AK4" s="8" t="s">
        <v>30</v>
      </c>
      <c r="AL4" s="86" t="s">
        <v>31</v>
      </c>
      <c r="AM4" s="86"/>
      <c r="AN4" s="86"/>
      <c r="AO4" s="87" t="s">
        <v>32</v>
      </c>
      <c r="AP4" s="10"/>
      <c r="AQ4" s="80"/>
      <c r="AR4" s="81" t="s">
        <v>33</v>
      </c>
      <c r="AS4" s="81"/>
      <c r="AT4" s="81"/>
      <c r="AU4" s="81"/>
      <c r="AV4" s="81"/>
      <c r="AW4" s="81"/>
    </row>
    <row r="5" spans="1:49" ht="109.95" customHeight="1" x14ac:dyDescent="0.3">
      <c r="A5" s="63"/>
      <c r="B5" s="88"/>
      <c r="C5" s="89"/>
      <c r="D5" s="11" t="s">
        <v>34</v>
      </c>
      <c r="E5" s="91"/>
      <c r="F5" s="88"/>
      <c r="G5" s="90"/>
      <c r="H5" s="90"/>
      <c r="I5" s="12" t="s">
        <v>35</v>
      </c>
      <c r="J5" s="12" t="s">
        <v>36</v>
      </c>
      <c r="K5" s="58" t="s">
        <v>27</v>
      </c>
      <c r="L5" s="61" t="s">
        <v>168</v>
      </c>
      <c r="M5" s="61" t="s">
        <v>37</v>
      </c>
      <c r="N5" s="61" t="s">
        <v>38</v>
      </c>
      <c r="O5" s="12" t="s">
        <v>169</v>
      </c>
      <c r="P5" s="61" t="s">
        <v>39</v>
      </c>
      <c r="Q5" s="61" t="s">
        <v>40</v>
      </c>
      <c r="R5" s="61" t="s">
        <v>41</v>
      </c>
      <c r="S5" s="61" t="s">
        <v>41</v>
      </c>
      <c r="T5" s="83"/>
      <c r="U5" s="84"/>
      <c r="V5" s="13" t="s">
        <v>28</v>
      </c>
      <c r="W5" s="61" t="s">
        <v>42</v>
      </c>
      <c r="X5" s="61" t="s">
        <v>43</v>
      </c>
      <c r="Y5" s="61" t="s">
        <v>44</v>
      </c>
      <c r="Z5" s="58" t="s">
        <v>45</v>
      </c>
      <c r="AA5" s="14" t="s">
        <v>28</v>
      </c>
      <c r="AB5" s="61" t="s">
        <v>46</v>
      </c>
      <c r="AC5" s="61" t="s">
        <v>47</v>
      </c>
      <c r="AD5" s="61" t="s">
        <v>48</v>
      </c>
      <c r="AE5" s="61" t="s">
        <v>49</v>
      </c>
      <c r="AF5" s="61" t="s">
        <v>50</v>
      </c>
      <c r="AG5" s="83"/>
      <c r="AH5" s="84"/>
      <c r="AI5" s="95"/>
      <c r="AJ5" s="95"/>
      <c r="AK5" s="15" t="s">
        <v>51</v>
      </c>
      <c r="AL5" s="12" t="s">
        <v>52</v>
      </c>
      <c r="AM5" s="12" t="s">
        <v>53</v>
      </c>
      <c r="AN5" s="16" t="s">
        <v>32</v>
      </c>
      <c r="AO5" s="87"/>
      <c r="AP5" s="62" t="s">
        <v>28</v>
      </c>
      <c r="AQ5" s="80"/>
      <c r="AR5" s="97" t="s">
        <v>54</v>
      </c>
      <c r="AS5" s="97"/>
      <c r="AT5" s="98" t="s">
        <v>55</v>
      </c>
      <c r="AU5" s="98"/>
      <c r="AV5" s="17" t="s">
        <v>56</v>
      </c>
      <c r="AW5" s="17" t="s">
        <v>57</v>
      </c>
    </row>
    <row r="6" spans="1:49" x14ac:dyDescent="0.3">
      <c r="A6" s="64"/>
      <c r="B6" s="88"/>
      <c r="C6" s="89"/>
      <c r="D6" s="18"/>
      <c r="E6" s="19"/>
      <c r="F6" s="88"/>
      <c r="G6" s="20"/>
      <c r="H6" s="20"/>
      <c r="I6" s="18"/>
      <c r="J6" s="18"/>
      <c r="K6" s="8"/>
      <c r="L6" s="18"/>
      <c r="M6" s="18"/>
      <c r="N6" s="18"/>
      <c r="O6" s="18"/>
      <c r="P6" s="18"/>
      <c r="Q6" s="18"/>
      <c r="R6" s="18"/>
      <c r="S6" s="18"/>
      <c r="T6" s="8"/>
      <c r="U6" s="21"/>
      <c r="V6" s="21"/>
      <c r="W6" s="18"/>
      <c r="X6" s="18"/>
      <c r="Y6" s="18"/>
      <c r="Z6" s="8"/>
      <c r="AA6" s="8"/>
      <c r="AB6" s="18"/>
      <c r="AC6" s="18"/>
      <c r="AD6" s="18"/>
      <c r="AE6" s="18"/>
      <c r="AF6" s="18"/>
      <c r="AG6" s="8"/>
      <c r="AH6" s="21"/>
      <c r="AI6"/>
      <c r="AJ6"/>
      <c r="AK6" s="8"/>
      <c r="AL6" s="18"/>
      <c r="AM6" s="18"/>
      <c r="AN6" s="8"/>
      <c r="AO6" s="8"/>
      <c r="AP6" s="8"/>
      <c r="AQ6" s="8"/>
      <c r="AR6" s="22" t="s">
        <v>58</v>
      </c>
      <c r="AS6" s="22" t="s">
        <v>59</v>
      </c>
      <c r="AT6" s="22" t="s">
        <v>60</v>
      </c>
      <c r="AU6" s="22" t="s">
        <v>59</v>
      </c>
      <c r="AV6"/>
      <c r="AW6"/>
    </row>
    <row r="7" spans="1:49" s="25" customFormat="1" x14ac:dyDescent="0.3">
      <c r="A7" s="65" t="s">
        <v>170</v>
      </c>
      <c r="B7" s="23" t="s">
        <v>61</v>
      </c>
      <c r="C7" s="23" t="s">
        <v>62</v>
      </c>
      <c r="D7" s="24" t="s">
        <v>172</v>
      </c>
      <c r="E7" s="24" t="s">
        <v>63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  <c r="M7" s="24" t="s">
        <v>180</v>
      </c>
      <c r="N7" s="24" t="s">
        <v>181</v>
      </c>
      <c r="O7" s="24" t="s">
        <v>182</v>
      </c>
      <c r="P7" s="24" t="s">
        <v>183</v>
      </c>
      <c r="Q7" s="24" t="s">
        <v>184</v>
      </c>
      <c r="R7" s="24" t="s">
        <v>185</v>
      </c>
      <c r="S7" s="24" t="s">
        <v>186</v>
      </c>
      <c r="T7" s="24" t="s">
        <v>187</v>
      </c>
      <c r="U7" s="24" t="s">
        <v>188</v>
      </c>
      <c r="V7" s="24" t="s">
        <v>189</v>
      </c>
      <c r="W7" s="24" t="s">
        <v>190</v>
      </c>
      <c r="X7" s="24" t="s">
        <v>191</v>
      </c>
      <c r="Y7" s="24" t="s">
        <v>192</v>
      </c>
      <c r="Z7" s="24" t="s">
        <v>193</v>
      </c>
      <c r="AA7" s="24" t="s">
        <v>194</v>
      </c>
      <c r="AB7" s="24" t="s">
        <v>195</v>
      </c>
      <c r="AC7" s="24" t="s">
        <v>196</v>
      </c>
      <c r="AD7" s="24" t="s">
        <v>197</v>
      </c>
      <c r="AE7" s="24" t="s">
        <v>198</v>
      </c>
      <c r="AF7" s="24" t="s">
        <v>199</v>
      </c>
      <c r="AG7" s="24" t="s">
        <v>200</v>
      </c>
      <c r="AH7" s="24" t="s">
        <v>201</v>
      </c>
      <c r="AI7" s="24" t="s">
        <v>202</v>
      </c>
      <c r="AJ7" s="24" t="s">
        <v>203</v>
      </c>
      <c r="AK7" s="24" t="s">
        <v>204</v>
      </c>
      <c r="AL7" s="24" t="s">
        <v>205</v>
      </c>
      <c r="AM7" s="24" t="s">
        <v>206</v>
      </c>
      <c r="AN7" s="24" t="s">
        <v>207</v>
      </c>
      <c r="AO7" s="24" t="s">
        <v>208</v>
      </c>
      <c r="AP7" s="24" t="s">
        <v>209</v>
      </c>
      <c r="AQ7" s="24" t="s">
        <v>210</v>
      </c>
      <c r="AR7" s="24" t="s">
        <v>211</v>
      </c>
      <c r="AS7" s="24" t="s">
        <v>212</v>
      </c>
      <c r="AT7" s="24" t="s">
        <v>213</v>
      </c>
      <c r="AU7" s="24" t="s">
        <v>214</v>
      </c>
      <c r="AV7" s="24" t="s">
        <v>215</v>
      </c>
      <c r="AW7" s="24" t="s">
        <v>216</v>
      </c>
    </row>
    <row r="8" spans="1:49" x14ac:dyDescent="0.3">
      <c r="A8" s="26">
        <v>1</v>
      </c>
      <c r="B8" s="43">
        <v>2264011</v>
      </c>
      <c r="C8" s="27" t="s">
        <v>65</v>
      </c>
      <c r="D8" s="44">
        <v>37231</v>
      </c>
      <c r="E8" s="29">
        <v>100</v>
      </c>
      <c r="F8" s="48">
        <v>27.281899618022631</v>
      </c>
      <c r="G8" s="30">
        <v>81.411554031353177</v>
      </c>
      <c r="H8" s="31">
        <v>55.140889273006032</v>
      </c>
      <c r="I8" s="32">
        <v>29.51036138448822</v>
      </c>
      <c r="J8" s="32">
        <v>58.425371330342976</v>
      </c>
      <c r="K8" s="33">
        <v>41.522931278768588</v>
      </c>
      <c r="L8" s="32">
        <v>100</v>
      </c>
      <c r="M8" s="32">
        <v>100</v>
      </c>
      <c r="N8" s="32">
        <v>1</v>
      </c>
      <c r="O8" s="32">
        <v>93.106744640469302</v>
      </c>
      <c r="P8" s="32">
        <v>88.988657184931284</v>
      </c>
      <c r="Q8" s="32">
        <v>82.984582740189779</v>
      </c>
      <c r="R8" s="32">
        <v>1</v>
      </c>
      <c r="S8" s="32">
        <v>65.681985442239082</v>
      </c>
      <c r="T8" s="33">
        <v>29.838916843186077</v>
      </c>
      <c r="U8" s="34">
        <v>78.609181514280763</v>
      </c>
      <c r="V8" s="34">
        <v>100</v>
      </c>
      <c r="W8" s="32">
        <v>18.153781473781411</v>
      </c>
      <c r="X8" s="32">
        <v>1</v>
      </c>
      <c r="Y8" s="32">
        <v>46.220746904415002</v>
      </c>
      <c r="Z8" s="33">
        <v>6.798584183814671</v>
      </c>
      <c r="AA8" s="33">
        <v>1</v>
      </c>
      <c r="AB8" s="32">
        <v>5.4261615302208437</v>
      </c>
      <c r="AC8" s="32">
        <v>25.468200115008617</v>
      </c>
      <c r="AD8" s="32">
        <v>23.82557894736842</v>
      </c>
      <c r="AE8" s="32">
        <v>4.8457847593848813</v>
      </c>
      <c r="AF8" s="32">
        <v>17.352733321741319</v>
      </c>
      <c r="AG8" s="33">
        <v>12.134030018438185</v>
      </c>
      <c r="AH8" s="34">
        <v>21.327896428178672</v>
      </c>
      <c r="AI8" s="35">
        <v>41.339847560975613</v>
      </c>
      <c r="AJ8" s="30">
        <v>93.305807049311511</v>
      </c>
      <c r="AK8" s="36">
        <v>4.4249999999999998</v>
      </c>
      <c r="AL8" s="37">
        <v>1</v>
      </c>
      <c r="AM8" s="37">
        <v>1</v>
      </c>
      <c r="AN8" s="36">
        <v>1</v>
      </c>
      <c r="AO8" s="36">
        <v>2.7124999999999999</v>
      </c>
      <c r="AP8" s="30">
        <v>19.837499999999999</v>
      </c>
      <c r="AQ8" s="33">
        <v>98.390243902439025</v>
      </c>
      <c r="AR8" s="38">
        <v>6.0592960255787198E-2</v>
      </c>
      <c r="AS8" s="39">
        <v>42.884661635447799</v>
      </c>
      <c r="AT8" s="40">
        <v>21.441720358129</v>
      </c>
      <c r="AU8" s="32">
        <v>100</v>
      </c>
      <c r="AV8" s="41">
        <v>65.486381512073024</v>
      </c>
      <c r="AW8" s="30">
        <v>65.740898617989245</v>
      </c>
    </row>
    <row r="9" spans="1:49" x14ac:dyDescent="0.3">
      <c r="A9" s="26">
        <v>2</v>
      </c>
      <c r="B9" s="26">
        <v>3261011</v>
      </c>
      <c r="C9" s="27" t="s">
        <v>64</v>
      </c>
      <c r="D9" s="44">
        <v>107970</v>
      </c>
      <c r="E9" s="29">
        <v>98.772835494728724</v>
      </c>
      <c r="F9" s="48">
        <v>26.98780439409175</v>
      </c>
      <c r="G9" s="30">
        <v>100</v>
      </c>
      <c r="H9" s="31">
        <v>67.175762110430824</v>
      </c>
      <c r="I9" s="32">
        <v>26.124049981203928</v>
      </c>
      <c r="J9" s="32">
        <v>20.801833842734066</v>
      </c>
      <c r="K9" s="33">
        <v>23.311545358647592</v>
      </c>
      <c r="L9" s="32">
        <v>20.957541197341151</v>
      </c>
      <c r="M9" s="32">
        <v>25.181012086690778</v>
      </c>
      <c r="N9" s="32">
        <v>6.9219607785788355</v>
      </c>
      <c r="O9" s="32">
        <v>43.175309095881673</v>
      </c>
      <c r="P9" s="32">
        <v>61.681776338838127</v>
      </c>
      <c r="Q9" s="32">
        <v>29.270519588774675</v>
      </c>
      <c r="R9" s="32">
        <v>58.524895804390113</v>
      </c>
      <c r="S9" s="32">
        <v>23.30411225340373</v>
      </c>
      <c r="T9" s="33">
        <v>27.519815635995819</v>
      </c>
      <c r="U9" s="34">
        <v>71.935276616231761</v>
      </c>
      <c r="V9" s="34">
        <v>65.008561405946097</v>
      </c>
      <c r="W9" s="32">
        <v>8.2259628049101767</v>
      </c>
      <c r="X9" s="32">
        <v>46.103208963680331</v>
      </c>
      <c r="Y9" s="32">
        <v>42.297438677894945</v>
      </c>
      <c r="Z9" s="33">
        <v>44.159343903589026</v>
      </c>
      <c r="AA9" s="33">
        <v>54.150310092858255</v>
      </c>
      <c r="AB9" s="32">
        <v>4.6904734311533476</v>
      </c>
      <c r="AC9" s="32">
        <v>47.430563542265645</v>
      </c>
      <c r="AD9" s="32">
        <v>11.303900928792565</v>
      </c>
      <c r="AE9" s="32">
        <v>7.1627433125386117</v>
      </c>
      <c r="AF9" s="32">
        <v>38.601831276114069</v>
      </c>
      <c r="AG9" s="33">
        <v>27.208624294039126</v>
      </c>
      <c r="AH9" s="34">
        <v>64.822433844974341</v>
      </c>
      <c r="AI9" s="35">
        <v>42.543307926829272</v>
      </c>
      <c r="AJ9" s="30">
        <v>96.025855897587078</v>
      </c>
      <c r="AK9" s="36">
        <v>4.4249999999999998</v>
      </c>
      <c r="AL9" s="37">
        <v>10</v>
      </c>
      <c r="AM9" s="37">
        <v>4.4249999999999998</v>
      </c>
      <c r="AN9" s="36">
        <v>7.2125000000000004</v>
      </c>
      <c r="AO9" s="36">
        <v>5.8187499999999996</v>
      </c>
      <c r="AP9" s="30">
        <v>54.006250000000001</v>
      </c>
      <c r="AQ9" s="33">
        <v>92.856707317073173</v>
      </c>
      <c r="AR9" s="38">
        <v>1.29665514320597E-2</v>
      </c>
      <c r="AS9" s="39">
        <v>9.9630811404131503</v>
      </c>
      <c r="AT9" s="40">
        <v>2.2908331851927901</v>
      </c>
      <c r="AU9" s="32">
        <v>11.5771589940592</v>
      </c>
      <c r="AV9" s="41">
        <v>10.739840521780373</v>
      </c>
      <c r="AW9" s="30">
        <v>10.778282064995587</v>
      </c>
    </row>
    <row r="10" spans="1:49" x14ac:dyDescent="0.3">
      <c r="A10" s="26">
        <v>3</v>
      </c>
      <c r="B10" s="26">
        <v>3064011</v>
      </c>
      <c r="C10" s="27" t="s">
        <v>66</v>
      </c>
      <c r="D10" s="44">
        <v>542348</v>
      </c>
      <c r="E10" s="29">
        <v>93.282342829724328</v>
      </c>
      <c r="F10" s="48">
        <v>25.671984336659122</v>
      </c>
      <c r="G10" s="30">
        <v>61.18127225568977</v>
      </c>
      <c r="H10" s="31">
        <v>42.043028965262131</v>
      </c>
      <c r="I10" s="32">
        <v>20.57173742146896</v>
      </c>
      <c r="J10" s="32">
        <v>40.421257200174054</v>
      </c>
      <c r="K10" s="33">
        <v>28.836357075186214</v>
      </c>
      <c r="L10" s="32">
        <v>8.1098004063244353</v>
      </c>
      <c r="M10" s="32">
        <v>19.689365038683725</v>
      </c>
      <c r="N10" s="32">
        <v>4.5368108959366911</v>
      </c>
      <c r="O10" s="32">
        <v>29.008288577557618</v>
      </c>
      <c r="P10" s="32">
        <v>25.16091288731344</v>
      </c>
      <c r="Q10" s="32">
        <v>40.396431811309384</v>
      </c>
      <c r="R10" s="32">
        <v>23.903976782434924</v>
      </c>
      <c r="S10" s="32">
        <v>5.440276353927743</v>
      </c>
      <c r="T10" s="33">
        <v>16.274694378250796</v>
      </c>
      <c r="U10" s="34">
        <v>39.574088752358364</v>
      </c>
      <c r="V10" s="34">
        <v>21.388398224018523</v>
      </c>
      <c r="W10" s="32">
        <v>16.820620620620566</v>
      </c>
      <c r="X10" s="32">
        <v>44.146432483946711</v>
      </c>
      <c r="Y10" s="32">
        <v>39.518193060603238</v>
      </c>
      <c r="Z10" s="33">
        <v>41.768256389721273</v>
      </c>
      <c r="AA10" s="33">
        <v>50.748691823464021</v>
      </c>
      <c r="AB10" s="32">
        <v>5.2282617114074039</v>
      </c>
      <c r="AC10" s="32">
        <v>100</v>
      </c>
      <c r="AD10" s="32">
        <v>15.481228070175446</v>
      </c>
      <c r="AE10" s="32">
        <v>5.6305143734436482</v>
      </c>
      <c r="AF10" s="32">
        <v>43.321894073111487</v>
      </c>
      <c r="AG10" s="33">
        <v>35.172205394521157</v>
      </c>
      <c r="AH10" s="34">
        <v>87.799654313668839</v>
      </c>
      <c r="AI10" s="35">
        <v>39.029679878048782</v>
      </c>
      <c r="AJ10" s="30">
        <v>88.084389607108278</v>
      </c>
      <c r="AK10" s="36">
        <v>10</v>
      </c>
      <c r="AL10" s="37">
        <v>4.4249999999999998</v>
      </c>
      <c r="AM10" s="37">
        <v>1</v>
      </c>
      <c r="AN10" s="36">
        <v>2.7124999999999999</v>
      </c>
      <c r="AO10" s="36">
        <v>6.3562500000000002</v>
      </c>
      <c r="AP10" s="30">
        <v>59.918750000000003</v>
      </c>
      <c r="AQ10" s="33">
        <v>82.594512195121951</v>
      </c>
      <c r="AR10" s="38">
        <v>0.14321956609161501</v>
      </c>
      <c r="AS10" s="39">
        <v>100</v>
      </c>
      <c r="AT10" s="40">
        <v>21.2734599590068</v>
      </c>
      <c r="AU10" s="32">
        <v>99.223113666493404</v>
      </c>
      <c r="AV10" s="41">
        <v>99.610799447897918</v>
      </c>
      <c r="AW10" s="30">
        <v>100</v>
      </c>
    </row>
    <row r="11" spans="1:49" x14ac:dyDescent="0.3">
      <c r="A11" s="26">
        <v>4</v>
      </c>
      <c r="B11" s="26">
        <v>1465011</v>
      </c>
      <c r="C11" s="27" t="s">
        <v>73</v>
      </c>
      <c r="D11" s="44">
        <v>1744351</v>
      </c>
      <c r="E11" s="29">
        <v>93.109236942476329</v>
      </c>
      <c r="F11" s="48">
        <v>25.630498770172093</v>
      </c>
      <c r="G11" s="30">
        <v>86.623409194739622</v>
      </c>
      <c r="H11" s="31">
        <v>58.515244194564744</v>
      </c>
      <c r="I11" s="32">
        <v>39.809936120856989</v>
      </c>
      <c r="J11" s="32">
        <v>16.933749572190436</v>
      </c>
      <c r="K11" s="33">
        <v>25.964042226808417</v>
      </c>
      <c r="L11" s="32">
        <v>16.278844770259091</v>
      </c>
      <c r="M11" s="32">
        <v>12.973846433429964</v>
      </c>
      <c r="N11" s="32">
        <v>15.295500220576681</v>
      </c>
      <c r="O11" s="32">
        <v>50.58119572821132</v>
      </c>
      <c r="P11" s="32">
        <v>40.438174776003088</v>
      </c>
      <c r="Q11" s="32">
        <v>44.746470750439649</v>
      </c>
      <c r="R11" s="32">
        <v>11.681846142204181</v>
      </c>
      <c r="S11" s="32">
        <v>7.9027821808798908</v>
      </c>
      <c r="T11" s="33">
        <v>20.735651913338057</v>
      </c>
      <c r="U11" s="34">
        <v>52.411823583033652</v>
      </c>
      <c r="V11" s="34">
        <v>47.750826883465535</v>
      </c>
      <c r="W11" s="32">
        <v>28.539616211956648</v>
      </c>
      <c r="X11" s="32">
        <v>24.500782794464929</v>
      </c>
      <c r="Y11" s="32">
        <v>65.471946470156837</v>
      </c>
      <c r="Z11" s="33">
        <v>40.051391231718128</v>
      </c>
      <c r="AA11" s="33">
        <v>48.306238398535584</v>
      </c>
      <c r="AB11" s="32">
        <v>29.178810891719149</v>
      </c>
      <c r="AC11" s="32">
        <v>55.292345378873705</v>
      </c>
      <c r="AD11" s="32">
        <v>18.163831269349856</v>
      </c>
      <c r="AE11" s="32">
        <v>6.5511881129165408</v>
      </c>
      <c r="AF11" s="32">
        <v>49.375636834186238</v>
      </c>
      <c r="AG11" s="33">
        <v>32.48855623650033</v>
      </c>
      <c r="AH11" s="34">
        <v>80.056555124192585</v>
      </c>
      <c r="AI11" s="35">
        <v>36.426234756097564</v>
      </c>
      <c r="AJ11" s="30">
        <v>82.200109487514226</v>
      </c>
      <c r="AK11" s="36">
        <v>4.4249999999999998</v>
      </c>
      <c r="AL11" s="37">
        <v>4.4249999999999998</v>
      </c>
      <c r="AM11" s="37">
        <v>10</v>
      </c>
      <c r="AN11" s="36">
        <v>7.2125000000000004</v>
      </c>
      <c r="AO11" s="36">
        <v>5.8187499999999996</v>
      </c>
      <c r="AP11" s="30">
        <v>54.006250000000001</v>
      </c>
      <c r="AQ11" s="33">
        <v>77.564024390243901</v>
      </c>
      <c r="AR11" s="38">
        <v>5.3360918970750799E-2</v>
      </c>
      <c r="AS11" s="39">
        <v>37.885539610733602</v>
      </c>
      <c r="AT11" s="40">
        <v>11.0671454197279</v>
      </c>
      <c r="AU11" s="32">
        <v>52.098856726656201</v>
      </c>
      <c r="AV11" s="41">
        <v>44.427393578643212</v>
      </c>
      <c r="AW11" s="30">
        <v>44.598794334460962</v>
      </c>
    </row>
    <row r="12" spans="1:49" x14ac:dyDescent="0.3">
      <c r="A12" s="26">
        <v>5</v>
      </c>
      <c r="B12" s="26">
        <v>2469011</v>
      </c>
      <c r="C12" s="27" t="s">
        <v>67</v>
      </c>
      <c r="D12" s="44">
        <v>299910</v>
      </c>
      <c r="E12" s="29">
        <v>90.977000930371617</v>
      </c>
      <c r="F12" s="48">
        <v>25.119499287413419</v>
      </c>
      <c r="G12" s="30">
        <v>91.906430804404891</v>
      </c>
      <c r="H12" s="31">
        <v>61.935675002870617</v>
      </c>
      <c r="I12" s="32">
        <v>41.898493077334905</v>
      </c>
      <c r="J12" s="32">
        <v>8.1288186455936717</v>
      </c>
      <c r="K12" s="33">
        <v>18.454951957383074</v>
      </c>
      <c r="L12" s="32">
        <v>16.504202953193705</v>
      </c>
      <c r="M12" s="32">
        <v>21.483194958487481</v>
      </c>
      <c r="N12" s="32">
        <v>30.847345782682108</v>
      </c>
      <c r="O12" s="32">
        <v>53.700018811525418</v>
      </c>
      <c r="P12" s="32">
        <v>50.153331434212816</v>
      </c>
      <c r="Q12" s="32">
        <v>21.355226567970412</v>
      </c>
      <c r="R12" s="32">
        <v>63.128268480544321</v>
      </c>
      <c r="S12" s="32">
        <v>1</v>
      </c>
      <c r="T12" s="33">
        <v>20.813076000855879</v>
      </c>
      <c r="U12" s="34">
        <v>52.634634469988519</v>
      </c>
      <c r="V12" s="34">
        <v>67.058303741122344</v>
      </c>
      <c r="W12" s="32">
        <v>13.071788862032754</v>
      </c>
      <c r="X12" s="32">
        <v>46.102916510229356</v>
      </c>
      <c r="Y12" s="32">
        <v>48.623059319307821</v>
      </c>
      <c r="Z12" s="33">
        <v>47.346223125714872</v>
      </c>
      <c r="AA12" s="33">
        <v>58.684040674220711</v>
      </c>
      <c r="AB12" s="32">
        <v>6.9669369860845327</v>
      </c>
      <c r="AC12" s="32">
        <v>45.991628048574185</v>
      </c>
      <c r="AD12" s="32">
        <v>26.869278947368421</v>
      </c>
      <c r="AE12" s="32">
        <v>1</v>
      </c>
      <c r="AF12" s="32">
        <v>25.887752388947074</v>
      </c>
      <c r="AG12" s="33">
        <v>28.071792802182131</v>
      </c>
      <c r="AH12" s="34">
        <v>67.312923093841988</v>
      </c>
      <c r="AI12" s="35">
        <v>39.16667682926829</v>
      </c>
      <c r="AJ12" s="30">
        <v>88.394028719417193</v>
      </c>
      <c r="AK12" s="36">
        <v>4.4249999999999998</v>
      </c>
      <c r="AL12" s="37">
        <v>1</v>
      </c>
      <c r="AM12" s="37">
        <v>1</v>
      </c>
      <c r="AN12" s="36">
        <v>1</v>
      </c>
      <c r="AO12" s="36">
        <v>2.7124999999999999</v>
      </c>
      <c r="AP12" s="30">
        <v>19.837499999999999</v>
      </c>
      <c r="AQ12" s="33">
        <v>92.957317073170728</v>
      </c>
      <c r="AR12" s="38">
        <v>1.7797565181578E-2</v>
      </c>
      <c r="AS12" s="39">
        <v>13.3025016836676</v>
      </c>
      <c r="AT12" s="40">
        <v>3.1513459535353001</v>
      </c>
      <c r="AU12" s="32">
        <v>15.5502900042121</v>
      </c>
      <c r="AV12" s="41">
        <v>14.382550502694261</v>
      </c>
      <c r="AW12" s="30">
        <v>14.435369221063283</v>
      </c>
    </row>
    <row r="13" spans="1:49" x14ac:dyDescent="0.3">
      <c r="A13" s="26">
        <v>6</v>
      </c>
      <c r="B13" s="26">
        <v>1261011</v>
      </c>
      <c r="C13" s="27" t="s">
        <v>71</v>
      </c>
      <c r="D13" s="44">
        <v>761069</v>
      </c>
      <c r="E13" s="29">
        <v>89.70394185819066</v>
      </c>
      <c r="F13" s="48">
        <v>24.814405234169485</v>
      </c>
      <c r="G13" s="30">
        <v>65.285587992503707</v>
      </c>
      <c r="H13" s="31">
        <v>44.700320384916665</v>
      </c>
      <c r="I13" s="32">
        <v>52.604207757926893</v>
      </c>
      <c r="J13" s="32">
        <v>59.993447374679526</v>
      </c>
      <c r="K13" s="33">
        <v>56.177466744344166</v>
      </c>
      <c r="L13" s="32">
        <v>38.402981615838591</v>
      </c>
      <c r="M13" s="32">
        <v>17.546969788547393</v>
      </c>
      <c r="N13" s="32">
        <v>39.64581114472567</v>
      </c>
      <c r="O13" s="32">
        <v>32.102221361439987</v>
      </c>
      <c r="P13" s="32">
        <v>100</v>
      </c>
      <c r="Q13" s="32">
        <v>49.127588957111797</v>
      </c>
      <c r="R13" s="32">
        <v>25.48252260964512</v>
      </c>
      <c r="S13" s="32">
        <v>13.656802471260821</v>
      </c>
      <c r="T13" s="33">
        <v>35.172044393982191</v>
      </c>
      <c r="U13" s="34">
        <v>93.956845502736556</v>
      </c>
      <c r="V13" s="34">
        <v>14.923669700119174</v>
      </c>
      <c r="W13" s="32">
        <v>32.870391507044943</v>
      </c>
      <c r="X13" s="32">
        <v>28.257704095728602</v>
      </c>
      <c r="Y13" s="32">
        <v>48.215169341242856</v>
      </c>
      <c r="Z13" s="33">
        <v>36.91138019866348</v>
      </c>
      <c r="AA13" s="33">
        <v>43.839183623588973</v>
      </c>
      <c r="AB13" s="32">
        <v>20.153355625969883</v>
      </c>
      <c r="AC13" s="32">
        <v>32.689855879815973</v>
      </c>
      <c r="AD13" s="32">
        <v>14.431155327342742</v>
      </c>
      <c r="AE13" s="32">
        <v>2.9715275253796158</v>
      </c>
      <c r="AF13" s="32">
        <v>39.338953134486786</v>
      </c>
      <c r="AG13" s="33">
        <v>26.81901583991969</v>
      </c>
      <c r="AH13" s="34">
        <v>63.698301468620741</v>
      </c>
      <c r="AI13" s="35">
        <v>42.925624999999997</v>
      </c>
      <c r="AJ13" s="30">
        <v>96.889965048216624</v>
      </c>
      <c r="AK13" s="36">
        <v>4.4249999999999998</v>
      </c>
      <c r="AL13" s="37">
        <v>4.4249999999999998</v>
      </c>
      <c r="AM13" s="37">
        <v>1</v>
      </c>
      <c r="AN13" s="36">
        <v>2.7124999999999999</v>
      </c>
      <c r="AO13" s="36">
        <v>3.5687499999999996</v>
      </c>
      <c r="AP13" s="30">
        <v>29.256249999999998</v>
      </c>
      <c r="AQ13" s="33">
        <v>100</v>
      </c>
      <c r="AR13" s="38">
        <v>7.9463451544933797E-2</v>
      </c>
      <c r="AS13" s="39">
        <v>55.928819557490897</v>
      </c>
      <c r="AT13" s="40">
        <v>15.359281531771201</v>
      </c>
      <c r="AU13" s="32">
        <v>71.916365209887203</v>
      </c>
      <c r="AV13" s="41">
        <v>63.42079637669648</v>
      </c>
      <c r="AW13" s="30">
        <v>63.667160958958057</v>
      </c>
    </row>
    <row r="14" spans="1:49" x14ac:dyDescent="0.3">
      <c r="A14" s="26">
        <v>7</v>
      </c>
      <c r="B14" s="26">
        <v>463011</v>
      </c>
      <c r="C14" s="27" t="s">
        <v>137</v>
      </c>
      <c r="D14" s="44">
        <v>202689</v>
      </c>
      <c r="E14" s="29">
        <v>88.941155754323404</v>
      </c>
      <c r="F14" s="48">
        <v>24.63160028090968</v>
      </c>
      <c r="G14" s="30">
        <v>86.899421551572686</v>
      </c>
      <c r="H14" s="31">
        <v>58.69394518020102</v>
      </c>
      <c r="I14" s="32">
        <v>46.386776263722538</v>
      </c>
      <c r="J14" s="32">
        <v>11.548199458283371</v>
      </c>
      <c r="K14" s="33">
        <v>23.144842719712582</v>
      </c>
      <c r="L14" s="32">
        <v>39.048300902064106</v>
      </c>
      <c r="M14" s="32">
        <v>16.154041413199529</v>
      </c>
      <c r="N14" s="32">
        <v>16.772787503593118</v>
      </c>
      <c r="O14" s="32">
        <v>29.876437203803999</v>
      </c>
      <c r="P14" s="32">
        <v>65.648909327140061</v>
      </c>
      <c r="Q14" s="32">
        <v>46.178100439589706</v>
      </c>
      <c r="R14" s="32">
        <v>31.642822254784438</v>
      </c>
      <c r="S14" s="32">
        <v>1</v>
      </c>
      <c r="T14" s="33">
        <v>20.7131238048126</v>
      </c>
      <c r="U14" s="34">
        <v>52.34699223657681</v>
      </c>
      <c r="V14" s="34">
        <v>44.189018027618665</v>
      </c>
      <c r="W14" s="32">
        <v>10.68308308308308</v>
      </c>
      <c r="X14" s="32">
        <v>40.415113064984787</v>
      </c>
      <c r="Y14" s="32">
        <v>58.949644148751574</v>
      </c>
      <c r="Z14" s="33">
        <v>48.810414190133784</v>
      </c>
      <c r="AA14" s="33">
        <v>60.767033892045113</v>
      </c>
      <c r="AB14" s="32">
        <v>100</v>
      </c>
      <c r="AC14" s="32">
        <v>22.055571528975811</v>
      </c>
      <c r="AD14" s="32">
        <v>13.42143157894737</v>
      </c>
      <c r="AE14" s="32">
        <v>1</v>
      </c>
      <c r="AF14" s="32">
        <v>31.962109138917508</v>
      </c>
      <c r="AG14" s="33">
        <v>35.038042785869209</v>
      </c>
      <c r="AH14" s="34">
        <v>87.412556624983992</v>
      </c>
      <c r="AI14" s="35">
        <v>36.10814024390244</v>
      </c>
      <c r="AJ14" s="30">
        <v>81.481155514380774</v>
      </c>
      <c r="AK14" s="36">
        <v>4.4249999999999998</v>
      </c>
      <c r="AL14" s="37">
        <v>10</v>
      </c>
      <c r="AM14" s="37">
        <v>10</v>
      </c>
      <c r="AN14" s="36">
        <v>10</v>
      </c>
      <c r="AO14" s="36">
        <v>7.2125000000000004</v>
      </c>
      <c r="AP14" s="30">
        <v>69.337500000000006</v>
      </c>
      <c r="AQ14" s="33">
        <v>72.935975609756099</v>
      </c>
      <c r="AR14" s="38">
        <v>4.34097811342362E-2</v>
      </c>
      <c r="AS14" s="39">
        <v>31.006852063357801</v>
      </c>
      <c r="AT14" s="40">
        <v>6.0237777608001899</v>
      </c>
      <c r="AU14" s="32">
        <v>28.8127868640507</v>
      </c>
      <c r="AV14" s="41">
        <v>29.88969420764754</v>
      </c>
      <c r="AW14" s="30">
        <v>30.003717063142364</v>
      </c>
    </row>
    <row r="15" spans="1:49" x14ac:dyDescent="0.3">
      <c r="A15" s="26">
        <v>8</v>
      </c>
      <c r="B15" s="26">
        <v>261011</v>
      </c>
      <c r="C15" s="27" t="s">
        <v>70</v>
      </c>
      <c r="D15" s="44">
        <v>81010</v>
      </c>
      <c r="E15" s="29">
        <v>87.90329797260496</v>
      </c>
      <c r="F15" s="48">
        <v>24.382873223199173</v>
      </c>
      <c r="G15" s="30">
        <v>92.040746234079947</v>
      </c>
      <c r="H15" s="31">
        <v>62.022635963403296</v>
      </c>
      <c r="I15" s="32">
        <v>100</v>
      </c>
      <c r="J15" s="32">
        <v>53.7837057153438</v>
      </c>
      <c r="K15" s="33">
        <v>73.337374997571189</v>
      </c>
      <c r="L15" s="32">
        <v>17.099624357866592</v>
      </c>
      <c r="M15" s="32">
        <v>6.6873673003332907</v>
      </c>
      <c r="N15" s="32">
        <v>32.571119874739253</v>
      </c>
      <c r="O15" s="32">
        <v>34.206937743804531</v>
      </c>
      <c r="P15" s="32">
        <v>41.438287812025415</v>
      </c>
      <c r="Q15" s="32">
        <v>76.357807678064617</v>
      </c>
      <c r="R15" s="32">
        <v>77.669090235773183</v>
      </c>
      <c r="S15" s="32">
        <v>60.453771139365628</v>
      </c>
      <c r="T15" s="33">
        <v>37.271967468093997</v>
      </c>
      <c r="U15" s="34">
        <v>100</v>
      </c>
      <c r="V15" s="34">
        <v>40.811571102333041</v>
      </c>
      <c r="W15" s="32">
        <v>5.9281281281281251</v>
      </c>
      <c r="X15" s="32">
        <v>65.828360592650412</v>
      </c>
      <c r="Y15" s="32">
        <v>37.173096521280847</v>
      </c>
      <c r="Z15" s="33">
        <v>49.467605583333771</v>
      </c>
      <c r="AA15" s="33">
        <v>61.701970081804902</v>
      </c>
      <c r="AB15" s="32">
        <v>7.312534096144768</v>
      </c>
      <c r="AC15" s="32">
        <v>19.523890428145773</v>
      </c>
      <c r="AD15" s="32">
        <v>13.119298245614029</v>
      </c>
      <c r="AE15" s="32">
        <v>4.5622862913198272</v>
      </c>
      <c r="AF15" s="32">
        <v>22.054671939759139</v>
      </c>
      <c r="AG15" s="33">
        <v>25.00389247544587</v>
      </c>
      <c r="AH15" s="34">
        <v>58.461148836261799</v>
      </c>
      <c r="AI15" s="35">
        <v>39.04594512195122</v>
      </c>
      <c r="AJ15" s="30">
        <v>88.121152145534182</v>
      </c>
      <c r="AK15" s="36">
        <v>4.4249999999999998</v>
      </c>
      <c r="AL15" s="37">
        <v>1</v>
      </c>
      <c r="AM15" s="37">
        <v>1</v>
      </c>
      <c r="AN15" s="36">
        <v>1</v>
      </c>
      <c r="AO15" s="36">
        <v>2.7124999999999999</v>
      </c>
      <c r="AP15" s="30">
        <v>19.837499999999999</v>
      </c>
      <c r="AQ15" s="33">
        <v>92.655487804878049</v>
      </c>
      <c r="AR15" s="38">
        <v>3.0960875022739299E-3</v>
      </c>
      <c r="AS15" s="39">
        <v>3.1401591353031302</v>
      </c>
      <c r="AT15" s="40">
        <v>0.604277803426014</v>
      </c>
      <c r="AU15" s="32">
        <v>3.7900514296417001</v>
      </c>
      <c r="AV15" s="41">
        <v>3.4498354482580869</v>
      </c>
      <c r="AW15" s="30">
        <v>3.4595045444864878</v>
      </c>
    </row>
    <row r="16" spans="1:49" x14ac:dyDescent="0.3">
      <c r="A16" s="26">
        <v>9</v>
      </c>
      <c r="B16" s="26">
        <v>264011</v>
      </c>
      <c r="C16" s="27" t="s">
        <v>84</v>
      </c>
      <c r="D16" s="44">
        <v>635759</v>
      </c>
      <c r="E16" s="29">
        <v>85.48349099870849</v>
      </c>
      <c r="F16" s="48">
        <v>23.802956129117092</v>
      </c>
      <c r="G16" s="30">
        <v>78.923970252515161</v>
      </c>
      <c r="H16" s="31">
        <v>53.530332129000968</v>
      </c>
      <c r="I16" s="32">
        <v>62.033502752569156</v>
      </c>
      <c r="J16" s="32">
        <v>34.629158218759045</v>
      </c>
      <c r="K16" s="33">
        <v>46.348333105760581</v>
      </c>
      <c r="L16" s="32">
        <v>19.19550819148089</v>
      </c>
      <c r="M16" s="32">
        <v>13.07830915488416</v>
      </c>
      <c r="N16" s="32">
        <v>12.062895150355271</v>
      </c>
      <c r="O16" s="32">
        <v>18.765238813405531</v>
      </c>
      <c r="P16" s="32">
        <v>39.645607403735241</v>
      </c>
      <c r="Q16" s="32">
        <v>39.409120437146733</v>
      </c>
      <c r="R16" s="32">
        <v>20.538734017135418</v>
      </c>
      <c r="S16" s="32">
        <v>8.5757480428904653</v>
      </c>
      <c r="T16" s="33">
        <v>20.787543203985063</v>
      </c>
      <c r="U16" s="34">
        <v>52.561156237314286</v>
      </c>
      <c r="V16" s="34">
        <v>29.987941971721987</v>
      </c>
      <c r="W16" s="32">
        <v>100</v>
      </c>
      <c r="X16" s="32">
        <v>29.77182799111911</v>
      </c>
      <c r="Y16" s="32">
        <v>48.497800892321159</v>
      </c>
      <c r="Z16" s="33">
        <v>37.998265567177249</v>
      </c>
      <c r="AA16" s="33">
        <v>45.385412736840166</v>
      </c>
      <c r="AB16" s="32">
        <v>14.575893990315988</v>
      </c>
      <c r="AC16" s="32">
        <v>56.221548867546311</v>
      </c>
      <c r="AD16" s="32">
        <v>13.822387368421051</v>
      </c>
      <c r="AE16" s="32">
        <v>4.7557951533319702</v>
      </c>
      <c r="AF16" s="32">
        <v>43.233108798408885</v>
      </c>
      <c r="AG16" s="33">
        <v>38.470746863247932</v>
      </c>
      <c r="AH16" s="34">
        <v>97.316894559703243</v>
      </c>
      <c r="AI16" s="35">
        <v>44.301631097560971</v>
      </c>
      <c r="AJ16" s="30">
        <v>100</v>
      </c>
      <c r="AK16" s="36">
        <v>10</v>
      </c>
      <c r="AL16" s="37">
        <v>4.4249999999999998</v>
      </c>
      <c r="AM16" s="37">
        <v>1</v>
      </c>
      <c r="AN16" s="36">
        <v>2.7124999999999999</v>
      </c>
      <c r="AO16" s="36">
        <v>6.3562500000000002</v>
      </c>
      <c r="AP16" s="30">
        <v>59.918750000000003</v>
      </c>
      <c r="AQ16" s="33">
        <v>95.774390243902431</v>
      </c>
      <c r="AR16" s="38">
        <v>1.0481395723502601E-2</v>
      </c>
      <c r="AS16" s="39">
        <v>8.2452263677645004</v>
      </c>
      <c r="AT16" s="40">
        <v>2.2549837514574298</v>
      </c>
      <c r="AU16" s="32">
        <v>11.4116361777682</v>
      </c>
      <c r="AV16" s="41">
        <v>9.7000785312423972</v>
      </c>
      <c r="AW16" s="30">
        <v>9.7344163054684341</v>
      </c>
    </row>
    <row r="17" spans="1:49" x14ac:dyDescent="0.3">
      <c r="A17" s="26">
        <v>10</v>
      </c>
      <c r="B17" s="26">
        <v>663011</v>
      </c>
      <c r="C17" s="27" t="s">
        <v>72</v>
      </c>
      <c r="D17" s="44">
        <v>340727</v>
      </c>
      <c r="E17" s="29">
        <v>82.897305626227833</v>
      </c>
      <c r="F17" s="48">
        <v>23.183165739988837</v>
      </c>
      <c r="G17" s="30">
        <v>72.921203385252028</v>
      </c>
      <c r="H17" s="31">
        <v>49.64391063674335</v>
      </c>
      <c r="I17" s="32">
        <v>30.076200214800242</v>
      </c>
      <c r="J17" s="32">
        <v>1</v>
      </c>
      <c r="K17" s="33">
        <v>5.4841772596078844</v>
      </c>
      <c r="L17" s="32">
        <v>12.649788201743297</v>
      </c>
      <c r="M17" s="32">
        <v>10.465452913916412</v>
      </c>
      <c r="N17" s="32">
        <v>12.259350246910135</v>
      </c>
      <c r="O17" s="32">
        <v>52.169661994121292</v>
      </c>
      <c r="P17" s="32">
        <v>34.650605718896948</v>
      </c>
      <c r="Q17" s="32">
        <v>54.750386673201866</v>
      </c>
      <c r="R17" s="32">
        <v>19.228561282199511</v>
      </c>
      <c r="S17" s="32">
        <v>1</v>
      </c>
      <c r="T17" s="33">
        <v>13.694385889449523</v>
      </c>
      <c r="U17" s="34">
        <v>32.148482052445395</v>
      </c>
      <c r="V17" s="34">
        <v>56.440509924367596</v>
      </c>
      <c r="W17" s="32">
        <v>9.9678707278707215</v>
      </c>
      <c r="X17" s="32">
        <v>59.934297039179967</v>
      </c>
      <c r="Y17" s="32">
        <v>55.401882315155696</v>
      </c>
      <c r="Z17" s="33">
        <v>57.62354441724522</v>
      </c>
      <c r="AA17" s="33">
        <v>73.304803679734647</v>
      </c>
      <c r="AB17" s="32">
        <v>1</v>
      </c>
      <c r="AC17" s="32">
        <v>38.017638822911671</v>
      </c>
      <c r="AD17" s="32">
        <v>11.998015037593991</v>
      </c>
      <c r="AE17" s="32">
        <v>1</v>
      </c>
      <c r="AF17" s="32">
        <v>29.673491472844084</v>
      </c>
      <c r="AG17" s="33">
        <v>28.112014597516886</v>
      </c>
      <c r="AH17" s="34">
        <v>67.428974534442929</v>
      </c>
      <c r="AI17" s="35">
        <v>33.613018292682924</v>
      </c>
      <c r="AJ17" s="30">
        <v>75.841706320798423</v>
      </c>
      <c r="AK17" s="36">
        <v>4.4249999999999998</v>
      </c>
      <c r="AL17" s="37">
        <v>10</v>
      </c>
      <c r="AM17" s="37">
        <v>10</v>
      </c>
      <c r="AN17" s="36">
        <v>10</v>
      </c>
      <c r="AO17" s="36">
        <v>7.2125000000000004</v>
      </c>
      <c r="AP17" s="30">
        <v>69.337500000000006</v>
      </c>
      <c r="AQ17" s="33">
        <v>66.698170731707307</v>
      </c>
      <c r="AR17" s="38">
        <v>7.4829231291781401E-2</v>
      </c>
      <c r="AS17" s="39">
        <v>52.7254317971299</v>
      </c>
      <c r="AT17" s="40">
        <v>10.6708735401907</v>
      </c>
      <c r="AU17" s="32">
        <v>50.269203349085103</v>
      </c>
      <c r="AV17" s="41">
        <v>51.482671382497628</v>
      </c>
      <c r="AW17" s="30">
        <v>51.681918155504846</v>
      </c>
    </row>
    <row r="18" spans="1:49" x14ac:dyDescent="0.3">
      <c r="A18" s="26">
        <v>11</v>
      </c>
      <c r="B18" s="26">
        <v>1061011</v>
      </c>
      <c r="C18" s="27" t="s">
        <v>78</v>
      </c>
      <c r="D18" s="44">
        <v>700982</v>
      </c>
      <c r="E18" s="29">
        <v>81.804399510116482</v>
      </c>
      <c r="F18" s="48">
        <v>22.921246113424875</v>
      </c>
      <c r="G18" s="30">
        <v>82.277069269806603</v>
      </c>
      <c r="H18" s="31">
        <v>55.701257033237823</v>
      </c>
      <c r="I18" s="32">
        <v>41.885030067903067</v>
      </c>
      <c r="J18" s="32">
        <v>28.450114268269424</v>
      </c>
      <c r="K18" s="33">
        <v>34.520050572989355</v>
      </c>
      <c r="L18" s="32">
        <v>31.739957988606349</v>
      </c>
      <c r="M18" s="32">
        <v>7.5726883857217366</v>
      </c>
      <c r="N18" s="32">
        <v>10.12140547493601</v>
      </c>
      <c r="O18" s="32">
        <v>51.927766967040021</v>
      </c>
      <c r="P18" s="32">
        <v>80.446258001042793</v>
      </c>
      <c r="Q18" s="32">
        <v>40.189753802522901</v>
      </c>
      <c r="R18" s="32">
        <v>9.8603744461341112</v>
      </c>
      <c r="S18" s="32">
        <v>7.8708611633394341</v>
      </c>
      <c r="T18" s="33">
        <v>21.760975167454259</v>
      </c>
      <c r="U18" s="34">
        <v>55.362496829424785</v>
      </c>
      <c r="V18" s="34">
        <v>38.46432379861394</v>
      </c>
      <c r="W18" s="32">
        <v>8.1770254464991226</v>
      </c>
      <c r="X18" s="32">
        <v>66.212828636471301</v>
      </c>
      <c r="Y18" s="32">
        <v>39.863886974696953</v>
      </c>
      <c r="Z18" s="33">
        <v>51.376071444197343</v>
      </c>
      <c r="AA18" s="33">
        <v>64.416999247896626</v>
      </c>
      <c r="AB18" s="32">
        <v>10.520259823222975</v>
      </c>
      <c r="AC18" s="32">
        <v>50.88208298314683</v>
      </c>
      <c r="AD18" s="32">
        <v>18.727600000000002</v>
      </c>
      <c r="AE18" s="32">
        <v>4.6564069114452069</v>
      </c>
      <c r="AF18" s="32">
        <v>39.363966708886849</v>
      </c>
      <c r="AG18" s="33">
        <v>32.869646219696115</v>
      </c>
      <c r="AH18" s="34">
        <v>81.156109263444151</v>
      </c>
      <c r="AI18" s="35">
        <v>34.116067073170733</v>
      </c>
      <c r="AJ18" s="30">
        <v>76.978692045311007</v>
      </c>
      <c r="AK18" s="36">
        <v>4.4249999999999998</v>
      </c>
      <c r="AL18" s="37">
        <v>10</v>
      </c>
      <c r="AM18" s="37">
        <v>1</v>
      </c>
      <c r="AN18" s="36">
        <v>5.5</v>
      </c>
      <c r="AO18" s="36">
        <v>4.9625000000000004</v>
      </c>
      <c r="AP18" s="30">
        <v>44.587500000000006</v>
      </c>
      <c r="AQ18" s="33">
        <v>74.143292682926827</v>
      </c>
      <c r="AR18" s="38">
        <v>3.6037629461062599E-2</v>
      </c>
      <c r="AS18" s="39">
        <v>25.910879246505999</v>
      </c>
      <c r="AT18" s="40">
        <v>4.04248459904053</v>
      </c>
      <c r="AU18" s="32">
        <v>19.664825798517899</v>
      </c>
      <c r="AV18" s="41">
        <v>22.572836035132429</v>
      </c>
      <c r="AW18" s="30">
        <v>22.657980458890169</v>
      </c>
    </row>
    <row r="19" spans="1:49" x14ac:dyDescent="0.3">
      <c r="A19" s="26">
        <v>12</v>
      </c>
      <c r="B19" s="26">
        <v>861011</v>
      </c>
      <c r="C19" s="27" t="s">
        <v>142</v>
      </c>
      <c r="D19" s="44">
        <v>123762</v>
      </c>
      <c r="E19" s="29">
        <v>79.6210922492088</v>
      </c>
      <c r="F19" s="48">
        <v>22.398007187389755</v>
      </c>
      <c r="G19" s="30">
        <v>78.434919869994857</v>
      </c>
      <c r="H19" s="31">
        <v>53.213702154948635</v>
      </c>
      <c r="I19" s="32">
        <v>37.212723757268378</v>
      </c>
      <c r="J19" s="32">
        <v>1</v>
      </c>
      <c r="K19" s="33">
        <v>6.1002232547070259</v>
      </c>
      <c r="L19" s="32">
        <v>11.538215035558315</v>
      </c>
      <c r="M19" s="32">
        <v>17.131869030881894</v>
      </c>
      <c r="N19" s="32">
        <v>16.498960228418014</v>
      </c>
      <c r="O19" s="32">
        <v>54.374981438705824</v>
      </c>
      <c r="P19" s="32">
        <v>14.234699243920481</v>
      </c>
      <c r="Q19" s="32">
        <v>25.663208416153605</v>
      </c>
      <c r="R19" s="32">
        <v>51.18473360159016</v>
      </c>
      <c r="S19" s="32">
        <v>39.916226305327889</v>
      </c>
      <c r="T19" s="33">
        <v>21.03829019100143</v>
      </c>
      <c r="U19" s="34">
        <v>53.282755423943605</v>
      </c>
      <c r="V19" s="34">
        <v>34.504651064139232</v>
      </c>
      <c r="W19" s="32">
        <v>68.687478783130928</v>
      </c>
      <c r="X19" s="32">
        <v>37.399795921572014</v>
      </c>
      <c r="Y19" s="32">
        <v>50.755380197528694</v>
      </c>
      <c r="Z19" s="33">
        <v>43.568806057882405</v>
      </c>
      <c r="AA19" s="33">
        <v>53.310196833484063</v>
      </c>
      <c r="AB19" s="32">
        <v>1</v>
      </c>
      <c r="AC19" s="32">
        <v>34.265318509999325</v>
      </c>
      <c r="AD19" s="32">
        <v>9.1943319838056716</v>
      </c>
      <c r="AE19" s="32">
        <v>3.857400461521427</v>
      </c>
      <c r="AF19" s="32">
        <v>57.473760846467144</v>
      </c>
      <c r="AG19" s="33">
        <v>33.14853541749757</v>
      </c>
      <c r="AH19" s="34">
        <v>81.960784760983003</v>
      </c>
      <c r="AI19" s="35">
        <v>34.615259146341465</v>
      </c>
      <c r="AJ19" s="30">
        <v>78.106960879268968</v>
      </c>
      <c r="AK19" s="36">
        <v>4.4249999999999998</v>
      </c>
      <c r="AL19" s="37">
        <v>4.4249999999999998</v>
      </c>
      <c r="AM19" s="37">
        <v>10</v>
      </c>
      <c r="AN19" s="36">
        <v>7.2125000000000004</v>
      </c>
      <c r="AO19" s="36">
        <v>5.8187499999999996</v>
      </c>
      <c r="AP19" s="30">
        <v>54.006250000000001</v>
      </c>
      <c r="AQ19" s="33">
        <v>73.036585365853654</v>
      </c>
      <c r="AR19" s="38">
        <v>3.6470455463099301E-2</v>
      </c>
      <c r="AS19" s="39">
        <v>26.210068633619599</v>
      </c>
      <c r="AT19" s="40">
        <v>4.0178262916909802</v>
      </c>
      <c r="AU19" s="32">
        <v>19.5509742797576</v>
      </c>
      <c r="AV19" s="41">
        <v>22.636969269904004</v>
      </c>
      <c r="AW19" s="30">
        <v>22.722366816955752</v>
      </c>
    </row>
    <row r="20" spans="1:49" x14ac:dyDescent="0.3">
      <c r="A20" s="26">
        <v>13</v>
      </c>
      <c r="B20" s="26">
        <v>1661011</v>
      </c>
      <c r="C20" s="27" t="s">
        <v>68</v>
      </c>
      <c r="D20" s="44">
        <v>118931</v>
      </c>
      <c r="E20" s="29">
        <v>77.582319509510612</v>
      </c>
      <c r="F20" s="48">
        <v>21.909406577732152</v>
      </c>
      <c r="G20" s="30">
        <v>89.254369485209324</v>
      </c>
      <c r="H20" s="31">
        <v>60.218628791078274</v>
      </c>
      <c r="I20" s="32">
        <v>64.467269949407182</v>
      </c>
      <c r="J20" s="32">
        <v>18.976843716104273</v>
      </c>
      <c r="K20" s="33">
        <v>34.976925345630448</v>
      </c>
      <c r="L20" s="32">
        <v>20.548584926101348</v>
      </c>
      <c r="M20" s="32">
        <v>25.535063398104839</v>
      </c>
      <c r="N20" s="32">
        <v>11.752353974374309</v>
      </c>
      <c r="O20" s="32">
        <v>57.228884610801018</v>
      </c>
      <c r="P20" s="32">
        <v>42.316885786533945</v>
      </c>
      <c r="Q20" s="32">
        <v>52.330065331999151</v>
      </c>
      <c r="R20" s="32">
        <v>53.223247092852176</v>
      </c>
      <c r="S20" s="32">
        <v>21.24850543592504</v>
      </c>
      <c r="T20" s="33">
        <v>31.543067815308856</v>
      </c>
      <c r="U20" s="34">
        <v>83.513383833956453</v>
      </c>
      <c r="V20" s="34">
        <v>39.73957378648123</v>
      </c>
      <c r="W20" s="32">
        <v>38.637325130008065</v>
      </c>
      <c r="X20" s="32">
        <v>36.810171007170162</v>
      </c>
      <c r="Y20" s="32">
        <v>61.807904486607484</v>
      </c>
      <c r="Z20" s="33">
        <v>47.698632409607519</v>
      </c>
      <c r="AA20" s="33">
        <v>59.185386547778592</v>
      </c>
      <c r="AB20" s="32">
        <v>1</v>
      </c>
      <c r="AC20" s="32">
        <v>32.607240014154925</v>
      </c>
      <c r="AD20" s="32">
        <v>10.702670360110801</v>
      </c>
      <c r="AE20" s="32">
        <v>9.8810955124634425</v>
      </c>
      <c r="AF20" s="32">
        <v>31.550300997537732</v>
      </c>
      <c r="AG20" s="33">
        <v>27.546773696152965</v>
      </c>
      <c r="AH20" s="34">
        <v>65.79809206527635</v>
      </c>
      <c r="AI20" s="35">
        <v>25.914024390243902</v>
      </c>
      <c r="AJ20" s="30">
        <v>58.440518802375038</v>
      </c>
      <c r="AK20" s="36">
        <v>10</v>
      </c>
      <c r="AL20" s="37">
        <v>10</v>
      </c>
      <c r="AM20" s="37">
        <v>1</v>
      </c>
      <c r="AN20" s="36">
        <v>5.5</v>
      </c>
      <c r="AO20" s="36">
        <v>7.75</v>
      </c>
      <c r="AP20" s="30">
        <v>75.25</v>
      </c>
      <c r="AQ20" s="33">
        <v>45.97256097560976</v>
      </c>
      <c r="AR20" s="38">
        <v>3.19786451511073E-2</v>
      </c>
      <c r="AS20" s="39">
        <v>23.105121222993201</v>
      </c>
      <c r="AT20" s="40">
        <v>2.7461368148245602</v>
      </c>
      <c r="AU20" s="32">
        <v>13.679371810040401</v>
      </c>
      <c r="AV20" s="41">
        <v>17.77817605732881</v>
      </c>
      <c r="AW20" s="30">
        <v>17.844396749396402</v>
      </c>
    </row>
    <row r="21" spans="1:49" x14ac:dyDescent="0.3">
      <c r="A21" s="26">
        <v>14</v>
      </c>
      <c r="B21" s="26">
        <v>664011</v>
      </c>
      <c r="C21" s="27" t="s">
        <v>99</v>
      </c>
      <c r="D21" s="44">
        <v>64788</v>
      </c>
      <c r="E21" s="29">
        <v>77.567627662871658</v>
      </c>
      <c r="F21" s="48">
        <v>21.905885613828222</v>
      </c>
      <c r="G21" s="30">
        <v>70.190676747059868</v>
      </c>
      <c r="H21" s="31">
        <v>47.876062968074798</v>
      </c>
      <c r="I21" s="32">
        <v>48.330782933658789</v>
      </c>
      <c r="J21" s="32">
        <v>100</v>
      </c>
      <c r="K21" s="33">
        <v>69.520344456611255</v>
      </c>
      <c r="L21" s="32">
        <v>39.510986364996448</v>
      </c>
      <c r="M21" s="32">
        <v>15.222807464345246</v>
      </c>
      <c r="N21" s="32">
        <v>10.869020578859628</v>
      </c>
      <c r="O21" s="32">
        <v>46.748815358185524</v>
      </c>
      <c r="P21" s="32">
        <v>51.563463845961863</v>
      </c>
      <c r="Q21" s="32">
        <v>1</v>
      </c>
      <c r="R21" s="32">
        <v>96.865947397666361</v>
      </c>
      <c r="S21" s="32">
        <v>38.17007779218379</v>
      </c>
      <c r="T21" s="33">
        <v>25.167249697884071</v>
      </c>
      <c r="U21" s="34">
        <v>65.165066981280205</v>
      </c>
      <c r="V21" s="34">
        <v>36.557018660863115</v>
      </c>
      <c r="W21" s="32">
        <v>14.426735826735817</v>
      </c>
      <c r="X21" s="32">
        <v>47.523211569307513</v>
      </c>
      <c r="Y21" s="32">
        <v>55.681544181172455</v>
      </c>
      <c r="Z21" s="33">
        <v>51.440896226908826</v>
      </c>
      <c r="AA21" s="33">
        <v>64.509220533776798</v>
      </c>
      <c r="AB21" s="32">
        <v>9.9691078328560963</v>
      </c>
      <c r="AC21" s="32">
        <v>10.59419314939186</v>
      </c>
      <c r="AD21" s="32">
        <v>10.456140350877186</v>
      </c>
      <c r="AE21" s="32">
        <v>7.1814725914071929</v>
      </c>
      <c r="AF21" s="32">
        <v>1</v>
      </c>
      <c r="AG21" s="33">
        <v>20.707510231794053</v>
      </c>
      <c r="AH21" s="34">
        <v>46.064851142477195</v>
      </c>
      <c r="AI21" s="35">
        <v>41.722164634146345</v>
      </c>
      <c r="AJ21" s="30">
        <v>94.169916199941071</v>
      </c>
      <c r="AK21" s="36">
        <v>4.4249999999999998</v>
      </c>
      <c r="AL21" s="37">
        <v>10</v>
      </c>
      <c r="AM21" s="37">
        <v>1</v>
      </c>
      <c r="AN21" s="36">
        <v>5.5</v>
      </c>
      <c r="AO21" s="36">
        <v>4.9625000000000004</v>
      </c>
      <c r="AP21" s="30">
        <v>44.587500000000006</v>
      </c>
      <c r="AQ21" s="33">
        <v>93.158536585365852</v>
      </c>
      <c r="AR21" s="38">
        <v>1.5009967617599099E-2</v>
      </c>
      <c r="AS21" s="39">
        <v>11.375585087248099</v>
      </c>
      <c r="AT21" s="40">
        <v>2.44075822154152</v>
      </c>
      <c r="AU21" s="32">
        <v>12.2693878987654</v>
      </c>
      <c r="AV21" s="41">
        <v>11.814036821123336</v>
      </c>
      <c r="AW21" s="30">
        <v>11.856718039862033</v>
      </c>
    </row>
    <row r="22" spans="1:49" x14ac:dyDescent="0.3">
      <c r="A22" s="26">
        <v>15</v>
      </c>
      <c r="B22" s="26">
        <v>2862011</v>
      </c>
      <c r="C22" s="27" t="s">
        <v>69</v>
      </c>
      <c r="D22" s="44">
        <v>173444</v>
      </c>
      <c r="E22" s="29">
        <v>74.432756801359389</v>
      </c>
      <c r="F22" s="48">
        <v>21.154600399783476</v>
      </c>
      <c r="G22" s="30">
        <v>80.038294976326398</v>
      </c>
      <c r="H22" s="31">
        <v>54.251788692572049</v>
      </c>
      <c r="I22" s="32">
        <v>12.559912709577727</v>
      </c>
      <c r="J22" s="32">
        <v>1</v>
      </c>
      <c r="K22" s="33">
        <v>3.5439967141036863</v>
      </c>
      <c r="L22" s="32">
        <v>30.424545807735843</v>
      </c>
      <c r="M22" s="32">
        <v>5.4273043460713488</v>
      </c>
      <c r="N22" s="32">
        <v>12.059375451381825</v>
      </c>
      <c r="O22" s="32">
        <v>40.93435212063067</v>
      </c>
      <c r="P22" s="32">
        <v>67.105889709546744</v>
      </c>
      <c r="Q22" s="32">
        <v>36.197158737113995</v>
      </c>
      <c r="R22" s="32">
        <v>36.809615783768862</v>
      </c>
      <c r="S22" s="32">
        <v>1</v>
      </c>
      <c r="T22" s="33">
        <v>14.351628787354455</v>
      </c>
      <c r="U22" s="34">
        <v>34.039894372846035</v>
      </c>
      <c r="V22" s="34">
        <v>59.44041736814188</v>
      </c>
      <c r="W22" s="32">
        <v>23.096710043376653</v>
      </c>
      <c r="X22" s="32">
        <v>62.920546982402563</v>
      </c>
      <c r="Y22" s="32">
        <v>48.993511494245915</v>
      </c>
      <c r="Z22" s="33">
        <v>55.522054553182564</v>
      </c>
      <c r="AA22" s="33">
        <v>70.315173951385987</v>
      </c>
      <c r="AB22" s="32">
        <v>1</v>
      </c>
      <c r="AC22" s="32">
        <v>38.587427623882157</v>
      </c>
      <c r="AD22" s="32">
        <v>36.660842105263157</v>
      </c>
      <c r="AE22" s="32">
        <v>1</v>
      </c>
      <c r="AF22" s="32">
        <v>23.168906716206031</v>
      </c>
      <c r="AG22" s="33">
        <v>32.093700927814567</v>
      </c>
      <c r="AH22" s="34">
        <v>78.917284064297419</v>
      </c>
      <c r="AI22" s="35">
        <v>31.218506097560983</v>
      </c>
      <c r="AJ22" s="30">
        <v>70.429654272118611</v>
      </c>
      <c r="AK22" s="36">
        <v>4.4249999999999998</v>
      </c>
      <c r="AL22" s="37">
        <v>10</v>
      </c>
      <c r="AM22" s="37">
        <v>1</v>
      </c>
      <c r="AN22" s="36">
        <v>5.5</v>
      </c>
      <c r="AO22" s="36">
        <v>4.9625000000000004</v>
      </c>
      <c r="AP22" s="30">
        <v>44.587500000000006</v>
      </c>
      <c r="AQ22" s="33">
        <v>66.899390243902445</v>
      </c>
      <c r="AR22" s="38">
        <v>1.9558734080201999E-2</v>
      </c>
      <c r="AS22" s="39">
        <v>14.5199032281761</v>
      </c>
      <c r="AT22" s="40">
        <v>1.7688783542355799</v>
      </c>
      <c r="AU22" s="32">
        <v>9.1672064621872096</v>
      </c>
      <c r="AV22" s="41">
        <v>11.537198563935219</v>
      </c>
      <c r="AW22" s="30">
        <v>11.578787147758227</v>
      </c>
    </row>
    <row r="23" spans="1:49" x14ac:dyDescent="0.3">
      <c r="A23" s="26">
        <v>16</v>
      </c>
      <c r="B23" s="26">
        <v>1462011</v>
      </c>
      <c r="C23" s="27" t="s">
        <v>81</v>
      </c>
      <c r="D23" s="44">
        <v>121731</v>
      </c>
      <c r="E23" s="29">
        <v>73.65388594610134</v>
      </c>
      <c r="F23" s="48">
        <v>20.967940667036626</v>
      </c>
      <c r="G23" s="30">
        <v>78.826632607776276</v>
      </c>
      <c r="H23" s="31">
        <v>53.467312004634316</v>
      </c>
      <c r="I23" s="32">
        <v>41.692372816243356</v>
      </c>
      <c r="J23" s="32">
        <v>1</v>
      </c>
      <c r="K23" s="33">
        <v>6.4569631264429068</v>
      </c>
      <c r="L23" s="32">
        <v>9.8507271076263443</v>
      </c>
      <c r="M23" s="32">
        <v>18.662635236710411</v>
      </c>
      <c r="N23" s="32">
        <v>6.2525166577384352</v>
      </c>
      <c r="O23" s="32">
        <v>55.547193001437464</v>
      </c>
      <c r="P23" s="32">
        <v>14.455511314505658</v>
      </c>
      <c r="Q23" s="32">
        <v>26.074697488725182</v>
      </c>
      <c r="R23" s="32">
        <v>52.022032185721038</v>
      </c>
      <c r="S23" s="32">
        <v>20.782758705670723</v>
      </c>
      <c r="T23" s="33">
        <v>17.670907954553236</v>
      </c>
      <c r="U23" s="34">
        <v>43.592109439302412</v>
      </c>
      <c r="V23" s="34">
        <v>35.063653670798722</v>
      </c>
      <c r="W23" s="32">
        <v>10.297381592118436</v>
      </c>
      <c r="X23" s="32">
        <v>33.131551631247774</v>
      </c>
      <c r="Y23" s="32">
        <v>67.987626375841643</v>
      </c>
      <c r="Z23" s="33">
        <v>47.460884458227078</v>
      </c>
      <c r="AA23" s="33">
        <v>58.847160627465627</v>
      </c>
      <c r="AB23" s="32">
        <v>1</v>
      </c>
      <c r="AC23" s="32">
        <v>36.92608195614671</v>
      </c>
      <c r="AD23" s="32">
        <v>24.116541353383464</v>
      </c>
      <c r="AE23" s="32">
        <v>100</v>
      </c>
      <c r="AF23" s="32">
        <v>50.886670290427617</v>
      </c>
      <c r="AG23" s="33">
        <v>39.4006734313487</v>
      </c>
      <c r="AH23" s="34">
        <v>100</v>
      </c>
      <c r="AI23" s="35">
        <v>28.220335365853661</v>
      </c>
      <c r="AJ23" s="30">
        <v>63.653219354023676</v>
      </c>
      <c r="AK23" s="36">
        <v>4.4249999999999998</v>
      </c>
      <c r="AL23" s="37">
        <v>1</v>
      </c>
      <c r="AM23" s="37">
        <v>1</v>
      </c>
      <c r="AN23" s="36">
        <v>1</v>
      </c>
      <c r="AO23" s="36">
        <v>2.7124999999999999</v>
      </c>
      <c r="AP23" s="30">
        <v>19.837499999999999</v>
      </c>
      <c r="AQ23" s="33">
        <v>65.591463414634148</v>
      </c>
      <c r="AR23" s="38">
        <v>2.40741586628976E-2</v>
      </c>
      <c r="AS23" s="39">
        <v>17.641173916853599</v>
      </c>
      <c r="AT23" s="40">
        <v>5.6664103290565402</v>
      </c>
      <c r="AU23" s="32">
        <v>27.162761812343099</v>
      </c>
      <c r="AV23" s="41">
        <v>21.890249089346014</v>
      </c>
      <c r="AW23" s="30">
        <v>21.97269945507314</v>
      </c>
    </row>
    <row r="24" spans="1:49" x14ac:dyDescent="0.3">
      <c r="A24" s="26">
        <v>17</v>
      </c>
      <c r="B24" s="26">
        <v>2261011</v>
      </c>
      <c r="C24" s="27" t="s">
        <v>127</v>
      </c>
      <c r="D24" s="44">
        <v>462249</v>
      </c>
      <c r="E24" s="29">
        <v>71.2987612300564</v>
      </c>
      <c r="F24" s="48">
        <v>20.403524952782181</v>
      </c>
      <c r="G24" s="30">
        <v>56.469522109963108</v>
      </c>
      <c r="H24" s="31">
        <v>38.99246121252029</v>
      </c>
      <c r="I24" s="32">
        <v>30.086655358781005</v>
      </c>
      <c r="J24" s="32">
        <v>42.626993243900891</v>
      </c>
      <c r="K24" s="33">
        <v>35.812060185227161</v>
      </c>
      <c r="L24" s="32">
        <v>20.259730744518819</v>
      </c>
      <c r="M24" s="32">
        <v>5.6513680938195643</v>
      </c>
      <c r="N24" s="32">
        <v>16.215468628152188</v>
      </c>
      <c r="O24" s="32">
        <v>20.484400163582205</v>
      </c>
      <c r="P24" s="32">
        <v>47.064755189820033</v>
      </c>
      <c r="Q24" s="32">
        <v>20.809894667159931</v>
      </c>
      <c r="R24" s="32">
        <v>41.309203481240651</v>
      </c>
      <c r="S24" s="32">
        <v>6.2096921788905934</v>
      </c>
      <c r="T24" s="33">
        <v>19.124211807244787</v>
      </c>
      <c r="U24" s="34">
        <v>47.774424411482023</v>
      </c>
      <c r="V24" s="34">
        <v>26.914765094137572</v>
      </c>
      <c r="W24" s="32">
        <v>7.1231779550250884</v>
      </c>
      <c r="X24" s="32">
        <v>5.9988063863432739</v>
      </c>
      <c r="Y24" s="32">
        <v>66.574613506044003</v>
      </c>
      <c r="Z24" s="33">
        <v>19.984199175058077</v>
      </c>
      <c r="AA24" s="33">
        <v>19.758171161564913</v>
      </c>
      <c r="AB24" s="32">
        <v>11.708473368967631</v>
      </c>
      <c r="AC24" s="32">
        <v>49.177970541582589</v>
      </c>
      <c r="AD24" s="32">
        <v>16.869443609022568</v>
      </c>
      <c r="AE24" s="32">
        <v>8.1173896155621179</v>
      </c>
      <c r="AF24" s="32">
        <v>47.020283938175417</v>
      </c>
      <c r="AG24" s="33">
        <v>20.72171457203045</v>
      </c>
      <c r="AH24" s="34">
        <v>46.1058347468514</v>
      </c>
      <c r="AI24" s="35">
        <v>39.971554878048785</v>
      </c>
      <c r="AJ24" s="30">
        <v>90.213205878637311</v>
      </c>
      <c r="AK24" s="36">
        <v>4.4249999999999998</v>
      </c>
      <c r="AL24" s="37">
        <v>10</v>
      </c>
      <c r="AM24" s="37">
        <v>10</v>
      </c>
      <c r="AN24" s="36">
        <v>10</v>
      </c>
      <c r="AO24" s="36">
        <v>7.2125000000000004</v>
      </c>
      <c r="AP24" s="30">
        <v>69.337500000000006</v>
      </c>
      <c r="AQ24" s="33">
        <v>82.594512195121951</v>
      </c>
      <c r="AR24" s="38">
        <v>4.1735415827238297E-2</v>
      </c>
      <c r="AS24" s="39">
        <v>29.849453183327999</v>
      </c>
      <c r="AT24" s="40">
        <v>6.0751416918314902</v>
      </c>
      <c r="AU24" s="32">
        <v>29.049942702629199</v>
      </c>
      <c r="AV24" s="41">
        <v>29.446984644959677</v>
      </c>
      <c r="AW24" s="30">
        <v>29.559260198869037</v>
      </c>
    </row>
    <row r="25" spans="1:49" x14ac:dyDescent="0.3">
      <c r="A25" s="26">
        <v>18</v>
      </c>
      <c r="B25" s="26">
        <v>262011</v>
      </c>
      <c r="C25" s="27" t="s">
        <v>74</v>
      </c>
      <c r="D25" s="44">
        <v>100886</v>
      </c>
      <c r="E25" s="29">
        <v>67.427087288175699</v>
      </c>
      <c r="F25" s="48">
        <v>19.475661728223663</v>
      </c>
      <c r="G25" s="30">
        <v>64.641882043847858</v>
      </c>
      <c r="H25" s="31">
        <v>44.283560465887732</v>
      </c>
      <c r="I25" s="32">
        <v>19.704839825032536</v>
      </c>
      <c r="J25" s="32">
        <v>22.192276430822897</v>
      </c>
      <c r="K25" s="33">
        <v>20.911605687326116</v>
      </c>
      <c r="L25" s="32">
        <v>35.28668291247245</v>
      </c>
      <c r="M25" s="32">
        <v>17.745203744820959</v>
      </c>
      <c r="N25" s="32">
        <v>7.3377882487476684</v>
      </c>
      <c r="O25" s="32">
        <v>76.052064378598118</v>
      </c>
      <c r="P25" s="32">
        <v>17.235680350356716</v>
      </c>
      <c r="Q25" s="32">
        <v>31.255615248894834</v>
      </c>
      <c r="R25" s="32">
        <v>1</v>
      </c>
      <c r="S25" s="32">
        <v>24.870259500822733</v>
      </c>
      <c r="T25" s="33">
        <v>16.641755306768449</v>
      </c>
      <c r="U25" s="34">
        <v>40.630415971334884</v>
      </c>
      <c r="V25" s="34">
        <v>46.668737485875148</v>
      </c>
      <c r="W25" s="32">
        <v>8.5120366267907279</v>
      </c>
      <c r="X25" s="32">
        <v>56.106544598143422</v>
      </c>
      <c r="Y25" s="32">
        <v>38.478127569186896</v>
      </c>
      <c r="Z25" s="33">
        <v>46.46369314328809</v>
      </c>
      <c r="AA25" s="33">
        <v>57.428532419462137</v>
      </c>
      <c r="AB25" s="32">
        <v>8.8286840089434371</v>
      </c>
      <c r="AC25" s="32">
        <v>1</v>
      </c>
      <c r="AD25" s="32">
        <v>7.5684210526315878</v>
      </c>
      <c r="AE25" s="32">
        <v>2.9900999478551835</v>
      </c>
      <c r="AF25" s="32">
        <v>22.486968107687193</v>
      </c>
      <c r="AG25" s="33">
        <v>20.615160845189212</v>
      </c>
      <c r="AH25" s="34">
        <v>45.798396617886532</v>
      </c>
      <c r="AI25" s="35">
        <v>37.673795731707315</v>
      </c>
      <c r="AJ25" s="30">
        <v>85.019834084305387</v>
      </c>
      <c r="AK25" s="36">
        <v>4.4249999999999998</v>
      </c>
      <c r="AL25" s="37">
        <v>4.4249999999999998</v>
      </c>
      <c r="AM25" s="37">
        <v>10</v>
      </c>
      <c r="AN25" s="36">
        <v>7.2125000000000004</v>
      </c>
      <c r="AO25" s="36">
        <v>5.8187499999999996</v>
      </c>
      <c r="AP25" s="30">
        <v>54.006250000000001</v>
      </c>
      <c r="AQ25" s="33">
        <v>80.682926829268297</v>
      </c>
      <c r="AR25" s="38">
        <v>3.1754065448985399E-3</v>
      </c>
      <c r="AS25" s="39">
        <v>3.1949881327238701</v>
      </c>
      <c r="AT25" s="40">
        <v>0.39050830513537899</v>
      </c>
      <c r="AU25" s="32">
        <v>2.8030419930248498</v>
      </c>
      <c r="AV25" s="41">
        <v>2.992605203370645</v>
      </c>
      <c r="AW25" s="30">
        <v>3.0004696872772287</v>
      </c>
    </row>
    <row r="26" spans="1:49" x14ac:dyDescent="0.3">
      <c r="A26" s="26">
        <v>19</v>
      </c>
      <c r="B26" s="26">
        <v>2413041</v>
      </c>
      <c r="C26" s="27" t="s">
        <v>107</v>
      </c>
      <c r="D26" s="44">
        <v>61041</v>
      </c>
      <c r="E26" s="29">
        <v>65.695110392163969</v>
      </c>
      <c r="F26" s="48">
        <v>19.060586055086358</v>
      </c>
      <c r="G26" s="30">
        <v>67.581070378899668</v>
      </c>
      <c r="H26" s="31">
        <v>46.18650371984527</v>
      </c>
      <c r="I26" s="32">
        <v>12.592964998453303</v>
      </c>
      <c r="J26" s="32">
        <v>36.025704034992771</v>
      </c>
      <c r="K26" s="33">
        <v>21.299540604372243</v>
      </c>
      <c r="L26" s="32">
        <v>18.6505604681847</v>
      </c>
      <c r="M26" s="32">
        <v>6.0319580282105516</v>
      </c>
      <c r="N26" s="32">
        <v>53.374150592483517</v>
      </c>
      <c r="O26" s="32">
        <v>69.586838280155774</v>
      </c>
      <c r="P26" s="32">
        <v>54.667300595537064</v>
      </c>
      <c r="Q26" s="32">
        <v>1</v>
      </c>
      <c r="R26" s="32">
        <v>1</v>
      </c>
      <c r="S26" s="32">
        <v>40.451761930505675</v>
      </c>
      <c r="T26" s="33">
        <v>13.924596552528651</v>
      </c>
      <c r="U26" s="34">
        <v>32.810981846392878</v>
      </c>
      <c r="V26" s="34">
        <v>53.835559296210739</v>
      </c>
      <c r="W26" s="32">
        <v>2.3971866603445484</v>
      </c>
      <c r="X26" s="32">
        <v>70.215856756216738</v>
      </c>
      <c r="Y26" s="32">
        <v>58.25972152142306</v>
      </c>
      <c r="Z26" s="33">
        <v>63.959020169209275</v>
      </c>
      <c r="AA26" s="33">
        <v>82.317802969051769</v>
      </c>
      <c r="AB26" s="32">
        <v>2.9557718236526194</v>
      </c>
      <c r="AC26" s="32">
        <v>1</v>
      </c>
      <c r="AD26" s="32">
        <v>16.226315789473684</v>
      </c>
      <c r="AE26" s="32">
        <v>16.476489835324156</v>
      </c>
      <c r="AF26" s="32">
        <v>1</v>
      </c>
      <c r="AG26" s="33">
        <v>24.073677979257937</v>
      </c>
      <c r="AH26" s="34">
        <v>55.777212640673611</v>
      </c>
      <c r="AI26" s="35">
        <v>30.755701219512193</v>
      </c>
      <c r="AJ26" s="30">
        <v>69.383627405567026</v>
      </c>
      <c r="AK26" s="36">
        <v>4.4249999999999998</v>
      </c>
      <c r="AL26" s="37">
        <v>1</v>
      </c>
      <c r="AM26" s="37">
        <v>1</v>
      </c>
      <c r="AN26" s="36">
        <v>1</v>
      </c>
      <c r="AO26" s="36">
        <v>2.7124999999999999</v>
      </c>
      <c r="AP26" s="30">
        <v>19.837499999999999</v>
      </c>
      <c r="AQ26" s="33">
        <v>71.929878048780481</v>
      </c>
      <c r="AR26" s="38">
        <v>2.0507099557866899E-2</v>
      </c>
      <c r="AS26" s="39">
        <v>15.175457387785601</v>
      </c>
      <c r="AT26" s="40">
        <v>2.1341563515776301</v>
      </c>
      <c r="AU26" s="32">
        <v>10.853755914976499</v>
      </c>
      <c r="AV26" s="41">
        <v>12.833967055636062</v>
      </c>
      <c r="AW26" s="30">
        <v>12.880673770695653</v>
      </c>
    </row>
    <row r="27" spans="1:49" x14ac:dyDescent="0.3">
      <c r="A27" s="26">
        <v>20</v>
      </c>
      <c r="B27" s="26">
        <v>2263011</v>
      </c>
      <c r="C27" s="27" t="s">
        <v>77</v>
      </c>
      <c r="D27" s="44">
        <v>92496</v>
      </c>
      <c r="E27" s="29">
        <v>63.898319722425711</v>
      </c>
      <c r="F27" s="48">
        <v>18.629977483779303</v>
      </c>
      <c r="G27" s="30">
        <v>59.196767645200651</v>
      </c>
      <c r="H27" s="31">
        <v>40.758184569296823</v>
      </c>
      <c r="I27" s="32">
        <v>32.877332374309304</v>
      </c>
      <c r="J27" s="32">
        <v>1</v>
      </c>
      <c r="K27" s="33">
        <v>5.7338758596876946</v>
      </c>
      <c r="L27" s="32">
        <v>20.617947387329892</v>
      </c>
      <c r="M27" s="32">
        <v>25.905597269071066</v>
      </c>
      <c r="N27" s="32">
        <v>14.825335263430988</v>
      </c>
      <c r="O27" s="32">
        <v>27.986820155224674</v>
      </c>
      <c r="P27" s="32">
        <v>18.708364121973766</v>
      </c>
      <c r="Q27" s="32">
        <v>100</v>
      </c>
      <c r="R27" s="32">
        <v>68.14844966268808</v>
      </c>
      <c r="S27" s="32">
        <v>27.035450181629461</v>
      </c>
      <c r="T27" s="33">
        <v>25.38679447084499</v>
      </c>
      <c r="U27" s="34">
        <v>65.796872497599239</v>
      </c>
      <c r="V27" s="34">
        <v>20.924477815256875</v>
      </c>
      <c r="W27" s="32">
        <v>14.756981981981975</v>
      </c>
      <c r="X27" s="32">
        <v>30.33396238030161</v>
      </c>
      <c r="Y27" s="32">
        <v>46.915145656803574</v>
      </c>
      <c r="Z27" s="33">
        <v>37.724292749100677</v>
      </c>
      <c r="AA27" s="33">
        <v>44.995652455009576</v>
      </c>
      <c r="AB27" s="32">
        <v>1</v>
      </c>
      <c r="AC27" s="32">
        <v>30.881639951121322</v>
      </c>
      <c r="AD27" s="32">
        <v>11.822456140350869</v>
      </c>
      <c r="AE27" s="32">
        <v>4.6299343102922368</v>
      </c>
      <c r="AF27" s="32">
        <v>35.875561122460844</v>
      </c>
      <c r="AG27" s="33">
        <v>21.787023542689806</v>
      </c>
      <c r="AH27" s="34">
        <v>49.179557331862348</v>
      </c>
      <c r="AI27" s="35">
        <v>33.971356707317078</v>
      </c>
      <c r="AJ27" s="30">
        <v>76.651619151892888</v>
      </c>
      <c r="AK27" s="36">
        <v>4.4249999999999998</v>
      </c>
      <c r="AL27" s="37">
        <v>4.4249999999999998</v>
      </c>
      <c r="AM27" s="37">
        <v>10</v>
      </c>
      <c r="AN27" s="36">
        <v>7.2125000000000004</v>
      </c>
      <c r="AO27" s="36">
        <v>5.8187499999999996</v>
      </c>
      <c r="AP27" s="30">
        <v>54.006250000000001</v>
      </c>
      <c r="AQ27" s="33">
        <v>71.426829268292693</v>
      </c>
      <c r="AR27" s="38">
        <v>2.35144646983961E-2</v>
      </c>
      <c r="AS27" s="39">
        <v>17.254287515799899</v>
      </c>
      <c r="AT27" s="40">
        <v>3.16753069865169</v>
      </c>
      <c r="AU27" s="32">
        <v>15.625017672503599</v>
      </c>
      <c r="AV27" s="41">
        <v>16.419456366178256</v>
      </c>
      <c r="AW27" s="30">
        <v>16.480314415848582</v>
      </c>
    </row>
    <row r="28" spans="1:49" x14ac:dyDescent="0.3">
      <c r="A28" s="26">
        <v>21</v>
      </c>
      <c r="B28" s="26">
        <v>2465011</v>
      </c>
      <c r="C28" s="27" t="s">
        <v>76</v>
      </c>
      <c r="D28" s="44">
        <v>122712</v>
      </c>
      <c r="E28" s="29">
        <v>60.269438269869632</v>
      </c>
      <c r="F28" s="48">
        <v>17.76030051803934</v>
      </c>
      <c r="G28" s="30">
        <v>59.811852950132987</v>
      </c>
      <c r="H28" s="31">
        <v>41.156414385899843</v>
      </c>
      <c r="I28" s="32">
        <v>19.261291143682215</v>
      </c>
      <c r="J28" s="32">
        <v>18.422941521611556</v>
      </c>
      <c r="K28" s="33">
        <v>18.837453128562576</v>
      </c>
      <c r="L28" s="32">
        <v>10.24207525312554</v>
      </c>
      <c r="M28" s="32">
        <v>13.515310238607467</v>
      </c>
      <c r="N28" s="32">
        <v>100</v>
      </c>
      <c r="O28" s="32">
        <v>69.148037175911156</v>
      </c>
      <c r="P28" s="32">
        <v>14.347943541186572</v>
      </c>
      <c r="Q28" s="32">
        <v>1</v>
      </c>
      <c r="R28" s="32">
        <v>1</v>
      </c>
      <c r="S28" s="32">
        <v>20.624608840211231</v>
      </c>
      <c r="T28" s="33">
        <v>12.044784793049706</v>
      </c>
      <c r="U28" s="34">
        <v>27.40126325795897</v>
      </c>
      <c r="V28" s="34">
        <v>49.809709930569134</v>
      </c>
      <c r="W28" s="32">
        <v>9.1681681681681635</v>
      </c>
      <c r="X28" s="32">
        <v>76.499458231595838</v>
      </c>
      <c r="Y28" s="32">
        <v>43.972169687634604</v>
      </c>
      <c r="Z28" s="33">
        <v>57.998682384790847</v>
      </c>
      <c r="AA28" s="33">
        <v>73.83848392211209</v>
      </c>
      <c r="AB28" s="32">
        <v>4.9700293120846633</v>
      </c>
      <c r="AC28" s="32">
        <v>1</v>
      </c>
      <c r="AD28" s="32">
        <v>8.3827368421052633</v>
      </c>
      <c r="AE28" s="32">
        <v>4.6991798928855122</v>
      </c>
      <c r="AF28" s="32">
        <v>1</v>
      </c>
      <c r="AG28" s="33">
        <v>22.444757046118944</v>
      </c>
      <c r="AH28" s="34">
        <v>51.077307543387583</v>
      </c>
      <c r="AI28" s="35">
        <v>29.29451219512195</v>
      </c>
      <c r="AJ28" s="30">
        <v>66.081062871099505</v>
      </c>
      <c r="AK28" s="36">
        <v>1</v>
      </c>
      <c r="AL28" s="37">
        <v>10</v>
      </c>
      <c r="AM28" s="37">
        <v>1</v>
      </c>
      <c r="AN28" s="36">
        <v>5.5</v>
      </c>
      <c r="AO28" s="36">
        <v>3.25</v>
      </c>
      <c r="AP28" s="30">
        <v>25.75</v>
      </c>
      <c r="AQ28" s="33">
        <v>66.798780487804876</v>
      </c>
      <c r="AR28" s="38">
        <v>2.53046539988909E-2</v>
      </c>
      <c r="AS28" s="39">
        <v>18.491749306709199</v>
      </c>
      <c r="AT28" s="40">
        <v>3.44758468630988</v>
      </c>
      <c r="AU28" s="32">
        <v>16.918073654723301</v>
      </c>
      <c r="AV28" s="41">
        <v>17.687418601242658</v>
      </c>
      <c r="AW28" s="30">
        <v>17.753281088608393</v>
      </c>
    </row>
    <row r="29" spans="1:49" x14ac:dyDescent="0.3">
      <c r="A29" s="26">
        <v>22</v>
      </c>
      <c r="B29" s="26">
        <v>1263011</v>
      </c>
      <c r="C29" s="27" t="s">
        <v>87</v>
      </c>
      <c r="D29" s="44">
        <v>110644</v>
      </c>
      <c r="E29" s="29">
        <v>59.7593613755391</v>
      </c>
      <c r="F29" s="48">
        <v>17.63805840802415</v>
      </c>
      <c r="G29" s="30">
        <v>68.767370410345478</v>
      </c>
      <c r="H29" s="31">
        <v>46.95455985802726</v>
      </c>
      <c r="I29" s="32">
        <v>41.506119786405634</v>
      </c>
      <c r="J29" s="32">
        <v>1</v>
      </c>
      <c r="K29" s="33">
        <v>6.4425243333964701</v>
      </c>
      <c r="L29" s="32">
        <v>45.075487287016216</v>
      </c>
      <c r="M29" s="32">
        <v>10.716253253678465</v>
      </c>
      <c r="N29" s="32">
        <v>18.336523587266086</v>
      </c>
      <c r="O29" s="32">
        <v>36.50879940591642</v>
      </c>
      <c r="P29" s="32">
        <v>75.019054256267324</v>
      </c>
      <c r="Q29" s="32">
        <v>28.587288962799629</v>
      </c>
      <c r="R29" s="32">
        <v>1</v>
      </c>
      <c r="S29" s="32">
        <v>22.765075376884429</v>
      </c>
      <c r="T29" s="33">
        <v>16.712478133426181</v>
      </c>
      <c r="U29" s="34">
        <v>40.833941982951586</v>
      </c>
      <c r="V29" s="34">
        <v>42.641085372907703</v>
      </c>
      <c r="W29" s="32">
        <v>53.877333147100593</v>
      </c>
      <c r="X29" s="32">
        <v>34.900138774792261</v>
      </c>
      <c r="Y29" s="32">
        <v>52.818649249869544</v>
      </c>
      <c r="Z29" s="33">
        <v>42.934580337037467</v>
      </c>
      <c r="AA29" s="33">
        <v>52.407932158337935</v>
      </c>
      <c r="AB29" s="32">
        <v>1</v>
      </c>
      <c r="AC29" s="32">
        <v>1</v>
      </c>
      <c r="AD29" s="32">
        <v>13.425864661654144</v>
      </c>
      <c r="AE29" s="32">
        <v>11.609527198131545</v>
      </c>
      <c r="AF29" s="32">
        <v>34.564228902691092</v>
      </c>
      <c r="AG29" s="33">
        <v>25.34812810533845</v>
      </c>
      <c r="AH29" s="34">
        <v>59.454367573086486</v>
      </c>
      <c r="AI29" s="35">
        <v>23.773384146341467</v>
      </c>
      <c r="AJ29" s="30">
        <v>53.602265549332557</v>
      </c>
      <c r="AK29" s="36">
        <v>4.4249999999999998</v>
      </c>
      <c r="AL29" s="37">
        <v>10</v>
      </c>
      <c r="AM29" s="37">
        <v>1</v>
      </c>
      <c r="AN29" s="36">
        <v>5.5</v>
      </c>
      <c r="AO29" s="36">
        <v>4.9625000000000004</v>
      </c>
      <c r="AP29" s="30">
        <v>44.587500000000006</v>
      </c>
      <c r="AQ29" s="33">
        <v>48.286585365853661</v>
      </c>
      <c r="AR29" s="38">
        <v>2.1507530458917401E-2</v>
      </c>
      <c r="AS29" s="39">
        <v>15.867001580431999</v>
      </c>
      <c r="AT29" s="40">
        <v>1.8166769168600001</v>
      </c>
      <c r="AU29" s="32">
        <v>9.3879004000233994</v>
      </c>
      <c r="AV29" s="41">
        <v>12.204828162825951</v>
      </c>
      <c r="AW29" s="30">
        <v>12.249051770499722</v>
      </c>
    </row>
    <row r="30" spans="1:49" x14ac:dyDescent="0.3">
      <c r="A30" s="26">
        <v>23</v>
      </c>
      <c r="B30" s="26">
        <v>661011</v>
      </c>
      <c r="C30" s="27" t="s">
        <v>88</v>
      </c>
      <c r="D30" s="44">
        <v>57414</v>
      </c>
      <c r="E30" s="29">
        <v>57.083056824528526</v>
      </c>
      <c r="F30" s="48">
        <v>16.996670572199566</v>
      </c>
      <c r="G30" s="30">
        <v>58.810620210009183</v>
      </c>
      <c r="H30" s="31">
        <v>40.50817790995233</v>
      </c>
      <c r="I30" s="32">
        <v>5.1084414746147226</v>
      </c>
      <c r="J30" s="32">
        <v>75.47674783153937</v>
      </c>
      <c r="K30" s="33">
        <v>19.635899495354742</v>
      </c>
      <c r="L30" s="32">
        <v>21.740920600979159</v>
      </c>
      <c r="M30" s="32">
        <v>9.024760946807401</v>
      </c>
      <c r="N30" s="32">
        <v>12.136553893878778</v>
      </c>
      <c r="O30" s="32">
        <v>34.599784434317385</v>
      </c>
      <c r="P30" s="32">
        <v>29.528805654127648</v>
      </c>
      <c r="Q30" s="32">
        <v>1</v>
      </c>
      <c r="R30" s="32">
        <v>1</v>
      </c>
      <c r="S30" s="32">
        <v>42.944038039502523</v>
      </c>
      <c r="T30" s="33">
        <v>10.831180055007053</v>
      </c>
      <c r="U30" s="34">
        <v>23.908753927013731</v>
      </c>
      <c r="V30" s="34">
        <v>49.148565680844392</v>
      </c>
      <c r="W30" s="32">
        <v>4.3923828590495209</v>
      </c>
      <c r="X30" s="32">
        <v>69.40560472532124</v>
      </c>
      <c r="Y30" s="32">
        <v>78.019468312301925</v>
      </c>
      <c r="Z30" s="33">
        <v>73.58660461363435</v>
      </c>
      <c r="AA30" s="33">
        <v>96.014234800322399</v>
      </c>
      <c r="AB30" s="32">
        <v>3.3258545589195512</v>
      </c>
      <c r="AC30" s="32">
        <v>1</v>
      </c>
      <c r="AD30" s="32">
        <v>13.196491228070181</v>
      </c>
      <c r="AE30" s="32">
        <v>6.4436739053358156</v>
      </c>
      <c r="AF30" s="32">
        <v>1</v>
      </c>
      <c r="AG30" s="33">
        <v>24.34728025962734</v>
      </c>
      <c r="AH30" s="34">
        <v>56.566633861787928</v>
      </c>
      <c r="AI30" s="35">
        <v>31.045121951219514</v>
      </c>
      <c r="AJ30" s="30">
        <v>70.037773192403264</v>
      </c>
      <c r="AK30" s="36">
        <v>1</v>
      </c>
      <c r="AL30" s="37">
        <v>1</v>
      </c>
      <c r="AM30" s="37">
        <v>1</v>
      </c>
      <c r="AN30" s="36">
        <v>1</v>
      </c>
      <c r="AO30" s="36">
        <v>1</v>
      </c>
      <c r="AP30" s="30">
        <v>1</v>
      </c>
      <c r="AQ30" s="33">
        <v>77.362804878048777</v>
      </c>
      <c r="AR30" s="38">
        <v>2.8448784751968601E-3</v>
      </c>
      <c r="AS30" s="39">
        <v>2.9665118162997901</v>
      </c>
      <c r="AT30" s="40">
        <v>0.38039907320953098</v>
      </c>
      <c r="AU30" s="32">
        <v>2.7563659827074498</v>
      </c>
      <c r="AV30" s="41">
        <v>2.8595090938390864</v>
      </c>
      <c r="AW30" s="30">
        <v>2.8668482693656312</v>
      </c>
    </row>
    <row r="31" spans="1:49" x14ac:dyDescent="0.3">
      <c r="A31" s="26">
        <v>24</v>
      </c>
      <c r="B31" s="26">
        <v>1811011</v>
      </c>
      <c r="C31" s="27" t="s">
        <v>100</v>
      </c>
      <c r="D31" s="44">
        <v>60644</v>
      </c>
      <c r="E31" s="29">
        <v>57.008391556459422</v>
      </c>
      <c r="F31" s="48">
        <v>16.978776721262449</v>
      </c>
      <c r="G31" s="30">
        <v>54.657444940168759</v>
      </c>
      <c r="H31" s="31">
        <v>37.819252954720824</v>
      </c>
      <c r="I31" s="32">
        <v>34.061762086933534</v>
      </c>
      <c r="J31" s="32">
        <v>36.254996372270831</v>
      </c>
      <c r="K31" s="33">
        <v>35.141272898045791</v>
      </c>
      <c r="L31" s="32">
        <v>1</v>
      </c>
      <c r="M31" s="32">
        <v>13.662248120176764</v>
      </c>
      <c r="N31" s="32">
        <v>11.543402566835224</v>
      </c>
      <c r="O31" s="32">
        <v>51.028666867655936</v>
      </c>
      <c r="P31" s="32">
        <v>1</v>
      </c>
      <c r="Q31" s="32">
        <v>1</v>
      </c>
      <c r="R31" s="32">
        <v>1</v>
      </c>
      <c r="S31" s="32">
        <v>40.710029021832248</v>
      </c>
      <c r="T31" s="33">
        <v>6.0894289883127977</v>
      </c>
      <c r="U31" s="34">
        <v>10.26295202271432</v>
      </c>
      <c r="V31" s="34">
        <v>92.16818646527274</v>
      </c>
      <c r="W31" s="32">
        <v>1</v>
      </c>
      <c r="X31" s="32">
        <v>63.506158261955783</v>
      </c>
      <c r="Y31" s="32">
        <v>72.40593696352164</v>
      </c>
      <c r="Z31" s="33">
        <v>67.810197551036524</v>
      </c>
      <c r="AA31" s="33">
        <v>87.796579996125473</v>
      </c>
      <c r="AB31" s="32">
        <v>4.0082339539656111</v>
      </c>
      <c r="AC31" s="32">
        <v>1</v>
      </c>
      <c r="AD31" s="32">
        <v>20.404463157894739</v>
      </c>
      <c r="AE31" s="32">
        <v>17.778573593000235</v>
      </c>
      <c r="AF31" s="32">
        <v>1</v>
      </c>
      <c r="AG31" s="33">
        <v>24.561751120367727</v>
      </c>
      <c r="AH31" s="34">
        <v>57.185443940967538</v>
      </c>
      <c r="AI31" s="35">
        <v>31.174405487804879</v>
      </c>
      <c r="AJ31" s="30">
        <v>70.329978523602989</v>
      </c>
      <c r="AK31" s="36">
        <v>4.4249999999999998</v>
      </c>
      <c r="AL31" s="37">
        <v>4.4249999999999998</v>
      </c>
      <c r="AM31" s="37">
        <v>1</v>
      </c>
      <c r="AN31" s="36">
        <v>2.7124999999999999</v>
      </c>
      <c r="AO31" s="36">
        <v>3.5687499999999996</v>
      </c>
      <c r="AP31" s="30">
        <v>29.256249999999998</v>
      </c>
      <c r="AQ31" s="33">
        <v>70.621951219512198</v>
      </c>
      <c r="AR31" s="38">
        <v>1.9621538547653299E-2</v>
      </c>
      <c r="AS31" s="39">
        <v>14.5633165860527</v>
      </c>
      <c r="AT31" s="40">
        <v>2.1062806349538099</v>
      </c>
      <c r="AU31" s="32">
        <v>10.7250490808389</v>
      </c>
      <c r="AV31" s="41">
        <v>12.497691193384897</v>
      </c>
      <c r="AW31" s="30">
        <v>12.543070683110351</v>
      </c>
    </row>
    <row r="32" spans="1:49" x14ac:dyDescent="0.3">
      <c r="A32" s="26">
        <v>25</v>
      </c>
      <c r="B32" s="26">
        <v>2463011</v>
      </c>
      <c r="C32" s="27" t="s">
        <v>83</v>
      </c>
      <c r="D32" s="44">
        <v>109757</v>
      </c>
      <c r="E32" s="29">
        <v>56.444826376754371</v>
      </c>
      <c r="F32" s="48">
        <v>16.843715914815505</v>
      </c>
      <c r="G32" s="30">
        <v>56.779034937421926</v>
      </c>
      <c r="H32" s="31">
        <v>39.192851687673596</v>
      </c>
      <c r="I32" s="32">
        <v>32.162384658301349</v>
      </c>
      <c r="J32" s="32">
        <v>20.479431835782677</v>
      </c>
      <c r="K32" s="33">
        <v>25.664515664354646</v>
      </c>
      <c r="L32" s="32">
        <v>8.7497121262985846</v>
      </c>
      <c r="M32" s="32">
        <v>12.194028626875731</v>
      </c>
      <c r="N32" s="32">
        <v>18.476628513802929</v>
      </c>
      <c r="O32" s="32">
        <v>42.213751649250746</v>
      </c>
      <c r="P32" s="32">
        <v>30.846895374802234</v>
      </c>
      <c r="Q32" s="32">
        <v>28.810235338065048</v>
      </c>
      <c r="R32" s="32">
        <v>1</v>
      </c>
      <c r="S32" s="32">
        <v>1</v>
      </c>
      <c r="T32" s="33">
        <v>10.737995590923804</v>
      </c>
      <c r="U32" s="34">
        <v>23.640587859341011</v>
      </c>
      <c r="V32" s="34">
        <v>63.966411026176004</v>
      </c>
      <c r="W32" s="32">
        <v>10.166499833166492</v>
      </c>
      <c r="X32" s="32">
        <v>20.919261798136354</v>
      </c>
      <c r="Y32" s="32">
        <v>38.761397928757297</v>
      </c>
      <c r="Z32" s="33">
        <v>28.475600624629749</v>
      </c>
      <c r="AA32" s="33">
        <v>31.838241897621302</v>
      </c>
      <c r="AB32" s="32">
        <v>2.1193428665918552</v>
      </c>
      <c r="AC32" s="32">
        <v>1</v>
      </c>
      <c r="AD32" s="32">
        <v>23.144736842105264</v>
      </c>
      <c r="AE32" s="32">
        <v>1</v>
      </c>
      <c r="AF32" s="32">
        <v>58.133867184823799</v>
      </c>
      <c r="AG32" s="33">
        <v>18.540243802805634</v>
      </c>
      <c r="AH32" s="34">
        <v>39.811664551553562</v>
      </c>
      <c r="AI32" s="35">
        <v>25.732926829268301</v>
      </c>
      <c r="AJ32" s="30">
        <v>58.03120394155053</v>
      </c>
      <c r="AK32" s="36">
        <v>1</v>
      </c>
      <c r="AL32" s="37">
        <v>1</v>
      </c>
      <c r="AM32" s="37">
        <v>1</v>
      </c>
      <c r="AN32" s="36">
        <v>1</v>
      </c>
      <c r="AO32" s="36">
        <v>1</v>
      </c>
      <c r="AP32" s="30">
        <v>1</v>
      </c>
      <c r="AQ32" s="33">
        <v>64.082317073170742</v>
      </c>
      <c r="AR32" s="38">
        <v>3.6034483498172599E-2</v>
      </c>
      <c r="AS32" s="39">
        <v>25.908704611191801</v>
      </c>
      <c r="AT32" s="40">
        <v>4.4283670329077003</v>
      </c>
      <c r="AU32" s="32">
        <v>21.446509372166702</v>
      </c>
      <c r="AV32" s="41">
        <v>23.572256494969327</v>
      </c>
      <c r="AW32" s="30">
        <v>23.661345466351953</v>
      </c>
    </row>
    <row r="33" spans="1:49" x14ac:dyDescent="0.3">
      <c r="A33" s="26">
        <v>26</v>
      </c>
      <c r="B33" s="26">
        <v>3208011</v>
      </c>
      <c r="C33" s="27" t="s">
        <v>80</v>
      </c>
      <c r="D33" s="44">
        <v>46671</v>
      </c>
      <c r="E33" s="29">
        <v>55.900993469999918</v>
      </c>
      <c r="F33" s="48">
        <v>16.713384032002796</v>
      </c>
      <c r="G33" s="30">
        <v>46.643428658483373</v>
      </c>
      <c r="H33" s="31">
        <v>32.630671454695808</v>
      </c>
      <c r="I33" s="32">
        <v>74.2851203732762</v>
      </c>
      <c r="J33" s="32">
        <v>46.810117631934204</v>
      </c>
      <c r="K33" s="33">
        <v>58.968595226403785</v>
      </c>
      <c r="L33" s="32">
        <v>14.365097087138615</v>
      </c>
      <c r="M33" s="32">
        <v>7.5812978080606745</v>
      </c>
      <c r="N33" s="32">
        <v>55.800120439944067</v>
      </c>
      <c r="O33" s="32">
        <v>21.378854024835455</v>
      </c>
      <c r="P33" s="32">
        <v>36.095730706993415</v>
      </c>
      <c r="Q33" s="32">
        <v>1</v>
      </c>
      <c r="R33" s="32">
        <v>1</v>
      </c>
      <c r="S33" s="32">
        <v>1</v>
      </c>
      <c r="T33" s="33">
        <v>8.6690604912494464</v>
      </c>
      <c r="U33" s="34">
        <v>17.686610494036053</v>
      </c>
      <c r="V33" s="34">
        <v>30.615840136273054</v>
      </c>
      <c r="W33" s="32">
        <v>17.962562562562553</v>
      </c>
      <c r="X33" s="32">
        <v>20.920405091618829</v>
      </c>
      <c r="Y33" s="32">
        <v>44.400401096229146</v>
      </c>
      <c r="Z33" s="33">
        <v>30.477440462799208</v>
      </c>
      <c r="AA33" s="33">
        <v>34.686107116449527</v>
      </c>
      <c r="AB33" s="32">
        <v>39.272571294508722</v>
      </c>
      <c r="AC33" s="32">
        <v>1</v>
      </c>
      <c r="AD33" s="32">
        <v>100</v>
      </c>
      <c r="AE33" s="32">
        <v>1</v>
      </c>
      <c r="AF33" s="32">
        <v>1</v>
      </c>
      <c r="AG33" s="33">
        <v>26.980205758142453</v>
      </c>
      <c r="AH33" s="34">
        <v>64.163380713950602</v>
      </c>
      <c r="AI33" s="35">
        <v>32.365457317073172</v>
      </c>
      <c r="AJ33" s="30">
        <v>73.021981724007247</v>
      </c>
      <c r="AK33" s="36">
        <v>4.4249999999999998</v>
      </c>
      <c r="AL33" s="37">
        <v>10</v>
      </c>
      <c r="AM33" s="37">
        <v>10</v>
      </c>
      <c r="AN33" s="36">
        <v>10</v>
      </c>
      <c r="AO33" s="36">
        <v>7.2125000000000004</v>
      </c>
      <c r="AP33" s="30">
        <v>69.337500000000006</v>
      </c>
      <c r="AQ33" s="33">
        <v>63.579268292682926</v>
      </c>
      <c r="AR33" s="38">
        <v>4.0452448418926298E-2</v>
      </c>
      <c r="AS33" s="39">
        <v>28.962606665851201</v>
      </c>
      <c r="AT33" s="40">
        <v>4.2598690516253503</v>
      </c>
      <c r="AU33" s="32">
        <v>20.6685260821912</v>
      </c>
      <c r="AV33" s="41">
        <v>24.466597460239342</v>
      </c>
      <c r="AW33" s="30">
        <v>24.559216247822622</v>
      </c>
    </row>
    <row r="34" spans="1:49" x14ac:dyDescent="0.3">
      <c r="A34" s="26">
        <v>27</v>
      </c>
      <c r="B34" s="26">
        <v>1063011</v>
      </c>
      <c r="C34" s="27" t="s">
        <v>98</v>
      </c>
      <c r="D34" s="44">
        <v>48388</v>
      </c>
      <c r="E34" s="29">
        <v>55.419223619077471</v>
      </c>
      <c r="F34" s="48">
        <v>16.59792582604787</v>
      </c>
      <c r="G34" s="30">
        <v>49.834430102964959</v>
      </c>
      <c r="H34" s="31">
        <v>34.696648173413969</v>
      </c>
      <c r="I34" s="32">
        <v>1</v>
      </c>
      <c r="J34" s="32">
        <v>1</v>
      </c>
      <c r="K34" s="33">
        <v>1</v>
      </c>
      <c r="L34" s="32">
        <v>20.922222610818991</v>
      </c>
      <c r="M34" s="32">
        <v>7.3477670083491811</v>
      </c>
      <c r="N34" s="32">
        <v>14.213898182672478</v>
      </c>
      <c r="O34" s="32">
        <v>44.016580900888584</v>
      </c>
      <c r="P34" s="32">
        <v>34.85039364772431</v>
      </c>
      <c r="Q34" s="32">
        <v>1</v>
      </c>
      <c r="R34" s="32">
        <v>1</v>
      </c>
      <c r="S34" s="32">
        <v>50.768020996941331</v>
      </c>
      <c r="T34" s="33">
        <v>8.2137863562929301</v>
      </c>
      <c r="U34" s="34">
        <v>16.376423482869512</v>
      </c>
      <c r="V34" s="34">
        <v>58.129903075142593</v>
      </c>
      <c r="W34" s="32">
        <v>12.211211211211207</v>
      </c>
      <c r="X34" s="32">
        <v>63.453023413181114</v>
      </c>
      <c r="Y34" s="32">
        <v>45.525981224850511</v>
      </c>
      <c r="Z34" s="33">
        <v>53.74719669497641</v>
      </c>
      <c r="AA34" s="33">
        <v>67.790218724512641</v>
      </c>
      <c r="AB34" s="32">
        <v>1</v>
      </c>
      <c r="AC34" s="32">
        <v>1</v>
      </c>
      <c r="AD34" s="32">
        <v>6.7894736842105257</v>
      </c>
      <c r="AE34" s="32">
        <v>6.351883442417491</v>
      </c>
      <c r="AF34" s="32">
        <v>1</v>
      </c>
      <c r="AG34" s="33">
        <v>19.949476309441621</v>
      </c>
      <c r="AH34" s="34">
        <v>43.877705392735685</v>
      </c>
      <c r="AI34" s="35">
        <v>34.184146341463418</v>
      </c>
      <c r="AJ34" s="30">
        <v>77.13256411336171</v>
      </c>
      <c r="AK34" s="36">
        <v>1</v>
      </c>
      <c r="AL34" s="37">
        <v>1</v>
      </c>
      <c r="AM34" s="37">
        <v>1</v>
      </c>
      <c r="AN34" s="36">
        <v>1</v>
      </c>
      <c r="AO34" s="36">
        <v>1</v>
      </c>
      <c r="AP34" s="30">
        <v>1</v>
      </c>
      <c r="AQ34" s="33">
        <v>85.21036585365853</v>
      </c>
      <c r="AR34" s="38">
        <v>9.8526615357140794E-3</v>
      </c>
      <c r="AS34" s="39">
        <v>7.8106161654738004</v>
      </c>
      <c r="AT34" s="40">
        <v>1.85999671160802</v>
      </c>
      <c r="AU34" s="32">
        <v>9.5879151193846699</v>
      </c>
      <c r="AV34" s="41">
        <v>8.6537578441193137</v>
      </c>
      <c r="AW34" s="30">
        <v>8.683965963263109</v>
      </c>
    </row>
    <row r="35" spans="1:49" x14ac:dyDescent="0.3">
      <c r="A35" s="26">
        <v>28</v>
      </c>
      <c r="B35" s="26">
        <v>265011</v>
      </c>
      <c r="C35" s="27" t="s">
        <v>113</v>
      </c>
      <c r="D35" s="44">
        <v>115453</v>
      </c>
      <c r="E35" s="29">
        <v>55.043792020723863</v>
      </c>
      <c r="F35" s="48">
        <v>16.507952037273622</v>
      </c>
      <c r="G35" s="30">
        <v>52.979799660864686</v>
      </c>
      <c r="H35" s="31">
        <v>36.733081058652402</v>
      </c>
      <c r="I35" s="32">
        <v>14.280151943673591</v>
      </c>
      <c r="J35" s="32">
        <v>38.03678553177479</v>
      </c>
      <c r="K35" s="33">
        <v>23.306030911390067</v>
      </c>
      <c r="L35" s="32">
        <v>12.787794567086589</v>
      </c>
      <c r="M35" s="32">
        <v>14.302198730219219</v>
      </c>
      <c r="N35" s="32">
        <v>6.538133311937818</v>
      </c>
      <c r="O35" s="32">
        <v>34.326496585881529</v>
      </c>
      <c r="P35" s="32">
        <v>29.374366154644516</v>
      </c>
      <c r="Q35" s="32">
        <v>53.876373935714142</v>
      </c>
      <c r="R35" s="32">
        <v>54.796462629814741</v>
      </c>
      <c r="S35" s="32">
        <v>21.858487869522669</v>
      </c>
      <c r="T35" s="33">
        <v>23.017300748569525</v>
      </c>
      <c r="U35" s="34">
        <v>58.977948118636924</v>
      </c>
      <c r="V35" s="34">
        <v>12.971978857197302</v>
      </c>
      <c r="W35" s="32">
        <v>35.131598264931625</v>
      </c>
      <c r="X35" s="32">
        <v>66.669780558970174</v>
      </c>
      <c r="Y35" s="32">
        <v>35.660829998378055</v>
      </c>
      <c r="Z35" s="33">
        <v>48.759611468331094</v>
      </c>
      <c r="AA35" s="33">
        <v>60.694760725288681</v>
      </c>
      <c r="AB35" s="32">
        <v>5.0780458987107773</v>
      </c>
      <c r="AC35" s="32">
        <v>21.803528192245967</v>
      </c>
      <c r="AD35" s="32">
        <v>5.7821052631578942</v>
      </c>
      <c r="AE35" s="32">
        <v>2.1149963362311919</v>
      </c>
      <c r="AF35" s="32">
        <v>20.291096999132009</v>
      </c>
      <c r="AG35" s="33">
        <v>27.19573902983354</v>
      </c>
      <c r="AH35" s="34">
        <v>64.785256154094668</v>
      </c>
      <c r="AI35" s="35">
        <v>30.530503048780492</v>
      </c>
      <c r="AJ35" s="30">
        <v>68.874636796226909</v>
      </c>
      <c r="AK35" s="36">
        <v>4.4249999999999998</v>
      </c>
      <c r="AL35" s="37">
        <v>1</v>
      </c>
      <c r="AM35" s="37">
        <v>4.4249999999999998</v>
      </c>
      <c r="AN35" s="36">
        <v>2.7124999999999999</v>
      </c>
      <c r="AO35" s="36">
        <v>3.5687499999999996</v>
      </c>
      <c r="AP35" s="30">
        <v>29.256249999999998</v>
      </c>
      <c r="AQ35" s="33">
        <v>69.012195121951223</v>
      </c>
      <c r="AR35" s="38">
        <v>2.04517616311382E-2</v>
      </c>
      <c r="AS35" s="39">
        <v>15.137205248810099</v>
      </c>
      <c r="AT35" s="40">
        <v>1.7807777758933601</v>
      </c>
      <c r="AU35" s="32">
        <v>9.2221480771529691</v>
      </c>
      <c r="AV35" s="41">
        <v>11.81514063728333</v>
      </c>
      <c r="AW35" s="30">
        <v>11.857826212602252</v>
      </c>
    </row>
    <row r="36" spans="1:49" x14ac:dyDescent="0.3">
      <c r="A36" s="26">
        <v>29</v>
      </c>
      <c r="B36" s="26">
        <v>2461011</v>
      </c>
      <c r="C36" s="27" t="s">
        <v>79</v>
      </c>
      <c r="D36" s="44">
        <v>172591</v>
      </c>
      <c r="E36" s="29">
        <v>53.702437907542738</v>
      </c>
      <c r="F36" s="48">
        <v>16.186490785263722</v>
      </c>
      <c r="G36" s="30">
        <v>53.920310046270991</v>
      </c>
      <c r="H36" s="31">
        <v>37.342003553288798</v>
      </c>
      <c r="I36" s="32">
        <v>15.350467971372016</v>
      </c>
      <c r="J36" s="32">
        <v>1</v>
      </c>
      <c r="K36" s="33">
        <v>3.9179673264809156</v>
      </c>
      <c r="L36" s="32">
        <v>20.056203750708107</v>
      </c>
      <c r="M36" s="32">
        <v>5.4491855021408959</v>
      </c>
      <c r="N36" s="32">
        <v>49.160815850311103</v>
      </c>
      <c r="O36" s="32">
        <v>44.573893637055875</v>
      </c>
      <c r="P36" s="32">
        <v>38.961489250913168</v>
      </c>
      <c r="Q36" s="32">
        <v>36.371114368651973</v>
      </c>
      <c r="R36" s="32">
        <v>1</v>
      </c>
      <c r="S36" s="32">
        <v>1</v>
      </c>
      <c r="T36" s="33">
        <v>10.32162568049054</v>
      </c>
      <c r="U36" s="34">
        <v>22.442359349077975</v>
      </c>
      <c r="V36" s="34">
        <v>38.373158217983551</v>
      </c>
      <c r="W36" s="32">
        <v>20.484367125746498</v>
      </c>
      <c r="X36" s="32">
        <v>50.524876460516538</v>
      </c>
      <c r="Y36" s="32">
        <v>65.980550193764827</v>
      </c>
      <c r="Z36" s="33">
        <v>57.737848482056187</v>
      </c>
      <c r="AA36" s="33">
        <v>73.467415375405309</v>
      </c>
      <c r="AB36" s="32">
        <v>1</v>
      </c>
      <c r="AC36" s="32">
        <v>1</v>
      </c>
      <c r="AD36" s="32">
        <v>19.212294736842104</v>
      </c>
      <c r="AE36" s="32">
        <v>1</v>
      </c>
      <c r="AF36" s="32">
        <v>38.895434125173338</v>
      </c>
      <c r="AG36" s="33">
        <v>25.698048477960477</v>
      </c>
      <c r="AH36" s="34">
        <v>60.46398842666671</v>
      </c>
      <c r="AI36" s="35">
        <v>28.207926829268299</v>
      </c>
      <c r="AJ36" s="30">
        <v>63.625173706152374</v>
      </c>
      <c r="AK36" s="36">
        <v>1</v>
      </c>
      <c r="AL36" s="37">
        <v>10</v>
      </c>
      <c r="AM36" s="37">
        <v>1</v>
      </c>
      <c r="AN36" s="36">
        <v>5.5</v>
      </c>
      <c r="AO36" s="36">
        <v>3.25</v>
      </c>
      <c r="AP36" s="30">
        <v>25.75</v>
      </c>
      <c r="AQ36" s="33">
        <v>64.082317073170742</v>
      </c>
      <c r="AR36" s="38">
        <v>1.7648354311219399E-2</v>
      </c>
      <c r="AS36" s="39">
        <v>13.199360216557899</v>
      </c>
      <c r="AT36" s="40">
        <v>2.3527543908494502</v>
      </c>
      <c r="AU36" s="32">
        <v>11.863059530845399</v>
      </c>
      <c r="AV36" s="41">
        <v>12.513384674743232</v>
      </c>
      <c r="AW36" s="30">
        <v>12.558826104049778</v>
      </c>
    </row>
    <row r="37" spans="1:49" x14ac:dyDescent="0.3">
      <c r="A37" s="26">
        <v>30</v>
      </c>
      <c r="B37" s="26">
        <v>461011</v>
      </c>
      <c r="C37" s="27" t="s">
        <v>118</v>
      </c>
      <c r="D37" s="44">
        <v>355645</v>
      </c>
      <c r="E37" s="29">
        <v>52.515679231903967</v>
      </c>
      <c r="F37" s="48">
        <v>15.902078991274662</v>
      </c>
      <c r="G37" s="30">
        <v>53.471096221093021</v>
      </c>
      <c r="H37" s="31">
        <v>37.051165294299921</v>
      </c>
      <c r="I37" s="32">
        <v>31.1779405768972</v>
      </c>
      <c r="J37" s="32">
        <v>7.0116239508498612</v>
      </c>
      <c r="K37" s="33">
        <v>14.785398029378381</v>
      </c>
      <c r="L37" s="32">
        <v>16.306682181994365</v>
      </c>
      <c r="M37" s="32">
        <v>7.0456079798675697</v>
      </c>
      <c r="N37" s="32">
        <v>4.5956873020183462</v>
      </c>
      <c r="O37" s="32">
        <v>36.275422025472693</v>
      </c>
      <c r="P37" s="32">
        <v>14.816751377014336</v>
      </c>
      <c r="Q37" s="32">
        <v>18.165251866327402</v>
      </c>
      <c r="R37" s="32">
        <v>18.463940165052247</v>
      </c>
      <c r="S37" s="32">
        <v>7.7712887851649883</v>
      </c>
      <c r="T37" s="33">
        <v>13.044650056163812</v>
      </c>
      <c r="U37" s="34">
        <v>30.27867354785791</v>
      </c>
      <c r="V37" s="34">
        <v>21.727798788117365</v>
      </c>
      <c r="W37" s="32">
        <v>7.9172756089422673</v>
      </c>
      <c r="X37" s="32">
        <v>40.415113064984787</v>
      </c>
      <c r="Y37" s="32">
        <v>32.332932335980146</v>
      </c>
      <c r="Z37" s="33">
        <v>36.148846677053754</v>
      </c>
      <c r="AA37" s="33">
        <v>42.754385203167537</v>
      </c>
      <c r="AB37" s="32">
        <v>22.691185740250269</v>
      </c>
      <c r="AC37" s="32">
        <v>23.364262689420002</v>
      </c>
      <c r="AD37" s="32">
        <v>11.480270676691735</v>
      </c>
      <c r="AE37" s="32">
        <v>3.6791892232975925</v>
      </c>
      <c r="AF37" s="32">
        <v>100</v>
      </c>
      <c r="AG37" s="33">
        <v>31.537710275844272</v>
      </c>
      <c r="AH37" s="34">
        <v>77.313091223455842</v>
      </c>
      <c r="AI37" s="35">
        <v>26.940243902439025</v>
      </c>
      <c r="AJ37" s="30">
        <v>60.759969680380692</v>
      </c>
      <c r="AK37" s="36">
        <v>10</v>
      </c>
      <c r="AL37" s="37">
        <v>10</v>
      </c>
      <c r="AM37" s="37">
        <v>10</v>
      </c>
      <c r="AN37" s="36">
        <v>10</v>
      </c>
      <c r="AO37" s="36">
        <v>10</v>
      </c>
      <c r="AP37" s="30">
        <v>100</v>
      </c>
      <c r="AQ37" s="33">
        <v>42.350609756097562</v>
      </c>
      <c r="AR37" s="38">
        <v>2.6415781322915E-2</v>
      </c>
      <c r="AS37" s="39">
        <v>19.2598119959092</v>
      </c>
      <c r="AT37" s="40">
        <v>1.8828251459051</v>
      </c>
      <c r="AU37" s="32">
        <v>9.6933178089852792</v>
      </c>
      <c r="AV37" s="41">
        <v>13.663509015536782</v>
      </c>
      <c r="AW37" s="30">
        <v>13.713489795816336</v>
      </c>
    </row>
    <row r="38" spans="1:49" x14ac:dyDescent="0.3">
      <c r="A38" s="26">
        <v>31</v>
      </c>
      <c r="B38" s="26">
        <v>3019011</v>
      </c>
      <c r="C38" s="27" t="s">
        <v>156</v>
      </c>
      <c r="D38" s="44">
        <v>74140</v>
      </c>
      <c r="E38" s="29">
        <v>52.254365020206521</v>
      </c>
      <c r="F38" s="48">
        <v>15.839453922446998</v>
      </c>
      <c r="G38" s="30">
        <v>60.734940952958183</v>
      </c>
      <c r="H38" s="31">
        <v>41.7540569618576</v>
      </c>
      <c r="I38" s="32">
        <v>29.63418572176646</v>
      </c>
      <c r="J38" s="32">
        <v>29.837388724035623</v>
      </c>
      <c r="K38" s="33">
        <v>29.735613645939981</v>
      </c>
      <c r="L38" s="32">
        <v>16.296918511755354</v>
      </c>
      <c r="M38" s="32">
        <v>15.500204005934723</v>
      </c>
      <c r="N38" s="32">
        <v>9.6241449320630963</v>
      </c>
      <c r="O38" s="32">
        <v>62.304856722869964</v>
      </c>
      <c r="P38" s="32">
        <v>23.092700941813995</v>
      </c>
      <c r="Q38" s="32">
        <v>1</v>
      </c>
      <c r="R38" s="32">
        <v>1</v>
      </c>
      <c r="S38" s="32">
        <v>33.481454005934786</v>
      </c>
      <c r="T38" s="33">
        <v>11.487068538453856</v>
      </c>
      <c r="U38" s="34">
        <v>25.796268516147592</v>
      </c>
      <c r="V38" s="34">
        <v>69.358104599406531</v>
      </c>
      <c r="W38" s="32">
        <v>11.292572572572567</v>
      </c>
      <c r="X38" s="32">
        <v>51.668208352183228</v>
      </c>
      <c r="Y38" s="32">
        <v>54.969970081645293</v>
      </c>
      <c r="Z38" s="33">
        <v>53.293525566354944</v>
      </c>
      <c r="AA38" s="33">
        <v>67.14481532941933</v>
      </c>
      <c r="AB38" s="32">
        <v>2.268775139281868</v>
      </c>
      <c r="AC38" s="32">
        <v>1</v>
      </c>
      <c r="AD38" s="32">
        <v>6.127488721804518</v>
      </c>
      <c r="AE38" s="32">
        <v>10.243553805864455</v>
      </c>
      <c r="AF38" s="32">
        <v>1</v>
      </c>
      <c r="AG38" s="33">
        <v>18.843176740140745</v>
      </c>
      <c r="AH38" s="34">
        <v>40.685713148604549</v>
      </c>
      <c r="AI38" s="35">
        <v>24.195945121951222</v>
      </c>
      <c r="AJ38" s="30">
        <v>54.557333557923116</v>
      </c>
      <c r="AK38" s="36">
        <v>4.4249999999999998</v>
      </c>
      <c r="AL38" s="37">
        <v>1</v>
      </c>
      <c r="AM38" s="37">
        <v>1</v>
      </c>
      <c r="AN38" s="36">
        <v>1</v>
      </c>
      <c r="AO38" s="36">
        <v>2.7124999999999999</v>
      </c>
      <c r="AP38" s="30">
        <v>19.837499999999999</v>
      </c>
      <c r="AQ38" s="33">
        <v>55.530487804878049</v>
      </c>
      <c r="AR38" s="38">
        <v>5.5347302544445998E-3</v>
      </c>
      <c r="AS38" s="39">
        <v>4.8258619973719901</v>
      </c>
      <c r="AT38" s="40">
        <v>0.46848313193020402</v>
      </c>
      <c r="AU38" s="32">
        <v>3.1630647768198599</v>
      </c>
      <c r="AV38" s="41">
        <v>3.9069827362916354</v>
      </c>
      <c r="AW38" s="30">
        <v>3.9184561174248418</v>
      </c>
    </row>
    <row r="39" spans="1:49" x14ac:dyDescent="0.3">
      <c r="A39" s="26">
        <v>32</v>
      </c>
      <c r="B39" s="26">
        <v>1002011</v>
      </c>
      <c r="C39" s="27" t="s">
        <v>101</v>
      </c>
      <c r="D39" s="44">
        <v>45024</v>
      </c>
      <c r="E39" s="29">
        <v>51.987824256522686</v>
      </c>
      <c r="F39" s="48">
        <v>15.77557628807476</v>
      </c>
      <c r="G39" s="30">
        <v>29.408530650251478</v>
      </c>
      <c r="H39" s="31">
        <v>21.47213747907934</v>
      </c>
      <c r="I39" s="32">
        <v>32.434176282453322</v>
      </c>
      <c r="J39" s="32">
        <v>95.971748400852888</v>
      </c>
      <c r="K39" s="33">
        <v>55.792155414256221</v>
      </c>
      <c r="L39" s="32">
        <v>1</v>
      </c>
      <c r="M39" s="32">
        <v>14.644089818763325</v>
      </c>
      <c r="N39" s="32">
        <v>15.201183929974155</v>
      </c>
      <c r="O39" s="32">
        <v>48.492039777320258</v>
      </c>
      <c r="P39" s="32">
        <v>1</v>
      </c>
      <c r="Q39" s="32">
        <v>1</v>
      </c>
      <c r="R39" s="32">
        <v>1</v>
      </c>
      <c r="S39" s="32">
        <v>54.486473880596989</v>
      </c>
      <c r="T39" s="33">
        <v>6.8409926136649624</v>
      </c>
      <c r="U39" s="34">
        <v>12.425800347264298</v>
      </c>
      <c r="V39" s="34">
        <v>21.466134728144986</v>
      </c>
      <c r="W39" s="32">
        <v>1</v>
      </c>
      <c r="X39" s="32">
        <v>59.268172487331199</v>
      </c>
      <c r="Y39" s="32">
        <v>36.498810033340028</v>
      </c>
      <c r="Z39" s="33">
        <v>46.510404950272488</v>
      </c>
      <c r="AA39" s="33">
        <v>57.494985752982132</v>
      </c>
      <c r="AB39" s="32">
        <v>4.5565720407372972</v>
      </c>
      <c r="AC39" s="32">
        <v>1</v>
      </c>
      <c r="AD39" s="32">
        <v>8.4701578947368432</v>
      </c>
      <c r="AE39" s="32">
        <v>8.0546162722767694</v>
      </c>
      <c r="AF39" s="32">
        <v>1</v>
      </c>
      <c r="AG39" s="33">
        <v>17.60556305600803</v>
      </c>
      <c r="AH39" s="34">
        <v>37.114841939209903</v>
      </c>
      <c r="AI39" s="35">
        <v>40.273384146341463</v>
      </c>
      <c r="AJ39" s="30">
        <v>90.895397313344844</v>
      </c>
      <c r="AK39" s="36">
        <v>4.4249999999999998</v>
      </c>
      <c r="AL39" s="37">
        <v>10</v>
      </c>
      <c r="AM39" s="37">
        <v>1</v>
      </c>
      <c r="AN39" s="36">
        <v>5.5</v>
      </c>
      <c r="AO39" s="36">
        <v>4.9625000000000004</v>
      </c>
      <c r="AP39" s="30">
        <v>44.587500000000006</v>
      </c>
      <c r="AQ39" s="33">
        <v>89.536585365853654</v>
      </c>
      <c r="AR39" s="38">
        <v>3.7227066756688597E-2</v>
      </c>
      <c r="AS39" s="39">
        <v>26.733073416481702</v>
      </c>
      <c r="AT39" s="40">
        <v>5.5451569655076396</v>
      </c>
      <c r="AU39" s="32">
        <v>26.6029148042279</v>
      </c>
      <c r="AV39" s="41">
        <v>26.667914702012837</v>
      </c>
      <c r="AW39" s="30">
        <v>26.769221725475422</v>
      </c>
    </row>
    <row r="40" spans="1:49" x14ac:dyDescent="0.3">
      <c r="A40" s="26">
        <v>33</v>
      </c>
      <c r="B40" s="26">
        <v>2466011</v>
      </c>
      <c r="C40" s="27" t="s">
        <v>86</v>
      </c>
      <c r="D40" s="44">
        <v>183392</v>
      </c>
      <c r="E40" s="29">
        <v>51.883146886851094</v>
      </c>
      <c r="F40" s="48">
        <v>15.750489908586252</v>
      </c>
      <c r="G40" s="30">
        <v>51.293415468936203</v>
      </c>
      <c r="H40" s="31">
        <v>35.641251255389939</v>
      </c>
      <c r="I40" s="32">
        <v>18.363940597832219</v>
      </c>
      <c r="J40" s="32">
        <v>47.63243761996155</v>
      </c>
      <c r="K40" s="33">
        <v>29.575653077876787</v>
      </c>
      <c r="L40" s="32">
        <v>7.8025044293518446</v>
      </c>
      <c r="M40" s="32">
        <v>4.3497180902111312</v>
      </c>
      <c r="N40" s="32">
        <v>1</v>
      </c>
      <c r="O40" s="32">
        <v>41.013227400223606</v>
      </c>
      <c r="P40" s="32">
        <v>9.9314302032045454</v>
      </c>
      <c r="Q40" s="32">
        <v>17.643953934740914</v>
      </c>
      <c r="R40" s="32">
        <v>1</v>
      </c>
      <c r="S40" s="32">
        <v>14.131297984644929</v>
      </c>
      <c r="T40" s="33">
        <v>7.7591814816872517</v>
      </c>
      <c r="U40" s="34">
        <v>15.068162467825815</v>
      </c>
      <c r="V40" s="34">
        <v>48.733482785508642</v>
      </c>
      <c r="W40" s="32">
        <v>4.0940030940030887</v>
      </c>
      <c r="X40" s="32">
        <v>41.511522513391384</v>
      </c>
      <c r="Y40" s="32">
        <v>59.415022970165325</v>
      </c>
      <c r="Z40" s="33">
        <v>49.66294457298806</v>
      </c>
      <c r="AA40" s="33">
        <v>61.979863999145564</v>
      </c>
      <c r="AB40" s="32">
        <v>4.9733873406844387</v>
      </c>
      <c r="AC40" s="32">
        <v>1</v>
      </c>
      <c r="AD40" s="32">
        <v>12.694736842105263</v>
      </c>
      <c r="AE40" s="32">
        <v>5.1166661989263105</v>
      </c>
      <c r="AF40" s="32">
        <v>77.517605290095673</v>
      </c>
      <c r="AG40" s="33">
        <v>26.110973159793964</v>
      </c>
      <c r="AH40" s="34">
        <v>61.655394821822185</v>
      </c>
      <c r="AI40" s="35">
        <v>25.222164634146345</v>
      </c>
      <c r="AJ40" s="30">
        <v>56.876784435928762</v>
      </c>
      <c r="AK40" s="36">
        <v>4.4249999999999998</v>
      </c>
      <c r="AL40" s="37">
        <v>10</v>
      </c>
      <c r="AM40" s="37">
        <v>1</v>
      </c>
      <c r="AN40" s="36">
        <v>5.5</v>
      </c>
      <c r="AO40" s="36">
        <v>4.9625000000000004</v>
      </c>
      <c r="AP40" s="30">
        <v>44.587500000000006</v>
      </c>
      <c r="AQ40" s="33">
        <v>51.908536585365859</v>
      </c>
      <c r="AR40" s="38">
        <v>3.5113755941054002E-2</v>
      </c>
      <c r="AS40" s="39">
        <v>25.2722550628358</v>
      </c>
      <c r="AT40" s="40">
        <v>4.1696525361178303</v>
      </c>
      <c r="AU40" s="32">
        <v>20.2519813793376</v>
      </c>
      <c r="AV40" s="41">
        <v>22.62328974633046</v>
      </c>
      <c r="AW40" s="30">
        <v>22.708633302560138</v>
      </c>
    </row>
    <row r="41" spans="1:49" x14ac:dyDescent="0.3">
      <c r="A41" s="26">
        <v>34</v>
      </c>
      <c r="B41" s="26">
        <v>2411011</v>
      </c>
      <c r="C41" s="27" t="s">
        <v>126</v>
      </c>
      <c r="D41" s="44">
        <v>55492</v>
      </c>
      <c r="E41" s="29">
        <v>51.833943190360323</v>
      </c>
      <c r="F41" s="48">
        <v>15.738698032211468</v>
      </c>
      <c r="G41" s="30">
        <v>47.661251897253202</v>
      </c>
      <c r="H41" s="31">
        <v>33.289649255757382</v>
      </c>
      <c r="I41" s="32">
        <v>60.510358673852288</v>
      </c>
      <c r="J41" s="32">
        <v>39.528148201542621</v>
      </c>
      <c r="K41" s="33">
        <v>48.90667056126938</v>
      </c>
      <c r="L41" s="32">
        <v>4.0656136158226621</v>
      </c>
      <c r="M41" s="32">
        <v>9.3027035428530294</v>
      </c>
      <c r="N41" s="32">
        <v>12.522275377769024</v>
      </c>
      <c r="O41" s="32">
        <v>78.13353993446151</v>
      </c>
      <c r="P41" s="32">
        <v>30.51691861576608</v>
      </c>
      <c r="Q41" s="32">
        <v>1</v>
      </c>
      <c r="R41" s="32">
        <v>1</v>
      </c>
      <c r="S41" s="32">
        <v>44.39679593454926</v>
      </c>
      <c r="T41" s="33">
        <v>11.047896692032326</v>
      </c>
      <c r="U41" s="34">
        <v>24.532420639293196</v>
      </c>
      <c r="V41" s="34">
        <v>34.210814171412096</v>
      </c>
      <c r="W41" s="32">
        <v>1.1815148481815143</v>
      </c>
      <c r="X41" s="32">
        <v>58.411900490674164</v>
      </c>
      <c r="Y41" s="32">
        <v>59.063587027352426</v>
      </c>
      <c r="Z41" s="33">
        <v>58.736839956402008</v>
      </c>
      <c r="AA41" s="33">
        <v>74.888604533223727</v>
      </c>
      <c r="AB41" s="32">
        <v>4.7665887460815934</v>
      </c>
      <c r="AC41" s="32">
        <v>1</v>
      </c>
      <c r="AD41" s="32">
        <v>10.64912280701755</v>
      </c>
      <c r="AE41" s="32">
        <v>7.9167597720480307</v>
      </c>
      <c r="AF41" s="32">
        <v>1</v>
      </c>
      <c r="AG41" s="33">
        <v>19.976811399653325</v>
      </c>
      <c r="AH41" s="34">
        <v>43.956574984995882</v>
      </c>
      <c r="AI41" s="35">
        <v>30.333140243902442</v>
      </c>
      <c r="AJ41" s="30">
        <v>68.428559396976468</v>
      </c>
      <c r="AK41" s="36">
        <v>4.4249999999999998</v>
      </c>
      <c r="AL41" s="37">
        <v>10</v>
      </c>
      <c r="AM41" s="37">
        <v>1</v>
      </c>
      <c r="AN41" s="36">
        <v>5.5</v>
      </c>
      <c r="AO41" s="36">
        <v>4.9625000000000004</v>
      </c>
      <c r="AP41" s="30">
        <v>44.587500000000006</v>
      </c>
      <c r="AQ41" s="33">
        <v>64.685975609756099</v>
      </c>
      <c r="AR41" s="38">
        <v>2.3563809723672099E-2</v>
      </c>
      <c r="AS41" s="39">
        <v>17.2883970836169</v>
      </c>
      <c r="AT41" s="40">
        <v>2.32098924132218</v>
      </c>
      <c r="AU41" s="32">
        <v>11.7163945361213</v>
      </c>
      <c r="AV41" s="41">
        <v>14.232276034731214</v>
      </c>
      <c r="AW41" s="30">
        <v>14.284501644574338</v>
      </c>
    </row>
    <row r="42" spans="1:49" x14ac:dyDescent="0.3">
      <c r="A42" s="26">
        <v>35</v>
      </c>
      <c r="B42" s="26">
        <v>3061011</v>
      </c>
      <c r="C42" s="27" t="s">
        <v>75</v>
      </c>
      <c r="D42" s="44">
        <v>102808</v>
      </c>
      <c r="E42" s="29">
        <v>51.408542349917951</v>
      </c>
      <c r="F42" s="48">
        <v>15.636748900784603</v>
      </c>
      <c r="G42" s="30">
        <v>58.226857852436325</v>
      </c>
      <c r="H42" s="31">
        <v>40.13022777078983</v>
      </c>
      <c r="I42" s="32">
        <v>21.649546041278523</v>
      </c>
      <c r="J42" s="32">
        <v>1</v>
      </c>
      <c r="K42" s="33">
        <v>4.6529072676422985</v>
      </c>
      <c r="L42" s="32">
        <v>14.789217989620692</v>
      </c>
      <c r="M42" s="32">
        <v>3.9876638977511534</v>
      </c>
      <c r="N42" s="32">
        <v>13.438606047450753</v>
      </c>
      <c r="O42" s="32">
        <v>40.502108947972026</v>
      </c>
      <c r="P42" s="32">
        <v>32.864307210063238</v>
      </c>
      <c r="Q42" s="32">
        <v>30.689985215158387</v>
      </c>
      <c r="R42" s="32">
        <v>61.413226597152011</v>
      </c>
      <c r="S42" s="32">
        <v>24.424003968562776</v>
      </c>
      <c r="T42" s="33">
        <v>18.262396704394906</v>
      </c>
      <c r="U42" s="34">
        <v>45.294294601584269</v>
      </c>
      <c r="V42" s="34">
        <v>27.888975079760328</v>
      </c>
      <c r="W42" s="32">
        <v>21.504824824824816</v>
      </c>
      <c r="X42" s="32">
        <v>25.464826938495094</v>
      </c>
      <c r="Y42" s="32">
        <v>26.18181415070352</v>
      </c>
      <c r="Z42" s="33">
        <v>25.820832021519116</v>
      </c>
      <c r="AA42" s="33">
        <v>28.061504605915967</v>
      </c>
      <c r="AB42" s="32">
        <v>1</v>
      </c>
      <c r="AC42" s="32">
        <v>29.953870759056922</v>
      </c>
      <c r="AD42" s="32">
        <v>43.008421052631576</v>
      </c>
      <c r="AE42" s="32">
        <v>2.9455767005944198</v>
      </c>
      <c r="AF42" s="32">
        <v>27.851017456511862</v>
      </c>
      <c r="AG42" s="33">
        <v>22.473755292253831</v>
      </c>
      <c r="AH42" s="34">
        <v>51.160975818531597</v>
      </c>
      <c r="AI42" s="35">
        <v>18.75060975609756</v>
      </c>
      <c r="AJ42" s="30">
        <v>42.24984208531604</v>
      </c>
      <c r="AK42" s="36">
        <v>1</v>
      </c>
      <c r="AL42" s="37">
        <v>10</v>
      </c>
      <c r="AM42" s="37">
        <v>1</v>
      </c>
      <c r="AN42" s="36">
        <v>5.5</v>
      </c>
      <c r="AO42" s="36">
        <v>3.25</v>
      </c>
      <c r="AP42" s="30">
        <v>25.75</v>
      </c>
      <c r="AQ42" s="33">
        <v>40.439024390243901</v>
      </c>
      <c r="AR42" s="38">
        <v>4.3517083111113797E-2</v>
      </c>
      <c r="AS42" s="39">
        <v>31.081024161492</v>
      </c>
      <c r="AT42" s="40">
        <v>4.3190491181461503</v>
      </c>
      <c r="AU42" s="32">
        <v>20.941770322284899</v>
      </c>
      <c r="AV42" s="41">
        <v>25.512578649978778</v>
      </c>
      <c r="AW42" s="30">
        <v>25.609325752704159</v>
      </c>
    </row>
    <row r="43" spans="1:49" x14ac:dyDescent="0.3">
      <c r="A43" s="26">
        <v>36</v>
      </c>
      <c r="B43" s="26">
        <v>2061011</v>
      </c>
      <c r="C43" s="27" t="s">
        <v>131</v>
      </c>
      <c r="D43" s="44">
        <v>295981</v>
      </c>
      <c r="E43" s="29">
        <v>51.405859053166971</v>
      </c>
      <c r="F43" s="48">
        <v>15.636105837238141</v>
      </c>
      <c r="G43" s="30">
        <v>51.023829660979068</v>
      </c>
      <c r="H43" s="31">
        <v>35.466711063971516</v>
      </c>
      <c r="I43" s="32">
        <v>37.659700135759891</v>
      </c>
      <c r="J43" s="32">
        <v>15.446900307790017</v>
      </c>
      <c r="K43" s="33">
        <v>24.118989067088805</v>
      </c>
      <c r="L43" s="32">
        <v>9.2381778144283437</v>
      </c>
      <c r="M43" s="32">
        <v>13.971936965548462</v>
      </c>
      <c r="N43" s="32">
        <v>9.6410155417159515</v>
      </c>
      <c r="O43" s="32">
        <v>17.411694996000719</v>
      </c>
      <c r="P43" s="32">
        <v>17.601939122708128</v>
      </c>
      <c r="Q43" s="32">
        <v>42.25086407573464</v>
      </c>
      <c r="R43" s="32">
        <v>21.984330075241299</v>
      </c>
      <c r="S43" s="32">
        <v>9.1362486105526983</v>
      </c>
      <c r="T43" s="33">
        <v>16.22824135819689</v>
      </c>
      <c r="U43" s="34">
        <v>39.440406342506769</v>
      </c>
      <c r="V43" s="34">
        <v>19.679589230389787</v>
      </c>
      <c r="W43" s="32">
        <v>11.899122378192144</v>
      </c>
      <c r="X43" s="32">
        <v>47.375225358382195</v>
      </c>
      <c r="Y43" s="32">
        <v>34.371229545448351</v>
      </c>
      <c r="Z43" s="33">
        <v>40.352753878270811</v>
      </c>
      <c r="AA43" s="33">
        <v>48.734964105261554</v>
      </c>
      <c r="AB43" s="32">
        <v>3.5048094997159245</v>
      </c>
      <c r="AC43" s="32">
        <v>37.998688182863702</v>
      </c>
      <c r="AD43" s="32">
        <v>8.7903157894736843</v>
      </c>
      <c r="AE43" s="32">
        <v>4.965680997619061</v>
      </c>
      <c r="AF43" s="32">
        <v>34.037724220654006</v>
      </c>
      <c r="AG43" s="33">
        <v>24.663316316520284</v>
      </c>
      <c r="AH43" s="34">
        <v>57.478488725028591</v>
      </c>
      <c r="AI43" s="35">
        <v>18.38455792682927</v>
      </c>
      <c r="AJ43" s="30">
        <v>41.422495473112406</v>
      </c>
      <c r="AK43" s="36">
        <v>1</v>
      </c>
      <c r="AL43" s="37">
        <v>4.4249999999999998</v>
      </c>
      <c r="AM43" s="37">
        <v>1</v>
      </c>
      <c r="AN43" s="36">
        <v>2.7124999999999999</v>
      </c>
      <c r="AO43" s="36">
        <v>1.85625</v>
      </c>
      <c r="AP43" s="30">
        <v>10.418749999999999</v>
      </c>
      <c r="AQ43" s="33">
        <v>43.356707317073173</v>
      </c>
      <c r="AR43" s="38">
        <v>8.1707496194173806E-2</v>
      </c>
      <c r="AS43" s="39">
        <v>57.4800071943299</v>
      </c>
      <c r="AT43" s="40">
        <v>7.3040434430149599</v>
      </c>
      <c r="AU43" s="32">
        <v>34.723987104623298</v>
      </c>
      <c r="AV43" s="41">
        <v>44.675888671514592</v>
      </c>
      <c r="AW43" s="30">
        <v>44.848270196455822</v>
      </c>
    </row>
    <row r="44" spans="1:49" x14ac:dyDescent="0.3">
      <c r="A44" s="26">
        <v>37</v>
      </c>
      <c r="B44" s="26">
        <v>2214011</v>
      </c>
      <c r="C44" s="27" t="s">
        <v>134</v>
      </c>
      <c r="D44" s="44">
        <v>60052</v>
      </c>
      <c r="E44" s="29">
        <v>51.162928500629171</v>
      </c>
      <c r="F44" s="48">
        <v>15.577886490979864</v>
      </c>
      <c r="G44" s="30">
        <v>40.883689161304645</v>
      </c>
      <c r="H44" s="31">
        <v>28.901595202589668</v>
      </c>
      <c r="I44" s="32">
        <v>4.9279634121016667</v>
      </c>
      <c r="J44" s="32">
        <v>1</v>
      </c>
      <c r="K44" s="33">
        <v>2.2199016672144887</v>
      </c>
      <c r="L44" s="32">
        <v>29.328287279229865</v>
      </c>
      <c r="M44" s="32">
        <v>16.344488942916136</v>
      </c>
      <c r="N44" s="32">
        <v>11.647340725756992</v>
      </c>
      <c r="O44" s="32">
        <v>51.6882928575018</v>
      </c>
      <c r="P44" s="32">
        <v>28.275575298509487</v>
      </c>
      <c r="Q44" s="32">
        <v>1</v>
      </c>
      <c r="R44" s="32">
        <v>1</v>
      </c>
      <c r="S44" s="32">
        <v>1</v>
      </c>
      <c r="T44" s="33">
        <v>6.4039349459496506</v>
      </c>
      <c r="U44" s="34">
        <v>11.168036649737235</v>
      </c>
      <c r="V44" s="34">
        <v>62.377955771664546</v>
      </c>
      <c r="W44" s="32">
        <v>18.097791124457739</v>
      </c>
      <c r="X44" s="32">
        <v>42.635830410709332</v>
      </c>
      <c r="Y44" s="32">
        <v>57.120843241145529</v>
      </c>
      <c r="Z44" s="33">
        <v>49.34971717594938</v>
      </c>
      <c r="AA44" s="33">
        <v>61.534259214685754</v>
      </c>
      <c r="AB44" s="32">
        <v>1</v>
      </c>
      <c r="AC44" s="32">
        <v>1</v>
      </c>
      <c r="AD44" s="32">
        <v>7.7543859649122888</v>
      </c>
      <c r="AE44" s="32">
        <v>1</v>
      </c>
      <c r="AF44" s="32">
        <v>1</v>
      </c>
      <c r="AG44" s="33">
        <v>16.75278333934564</v>
      </c>
      <c r="AH44" s="34">
        <v>34.654327339842474</v>
      </c>
      <c r="AI44" s="35">
        <v>32.985381097560975</v>
      </c>
      <c r="AJ44" s="30">
        <v>74.423127131848233</v>
      </c>
      <c r="AK44" s="36">
        <v>4.4249999999999998</v>
      </c>
      <c r="AL44" s="37">
        <v>4.4249999999999998</v>
      </c>
      <c r="AM44" s="37">
        <v>1</v>
      </c>
      <c r="AN44" s="36">
        <v>2.7124999999999999</v>
      </c>
      <c r="AO44" s="36">
        <v>3.5687499999999996</v>
      </c>
      <c r="AP44" s="30">
        <v>29.256249999999998</v>
      </c>
      <c r="AQ44" s="33">
        <v>75.149390243902445</v>
      </c>
      <c r="AR44" s="38">
        <v>3.4222053744419202E-2</v>
      </c>
      <c r="AS44" s="39">
        <v>24.655869188503701</v>
      </c>
      <c r="AT44" s="40">
        <v>3.2099505173781799</v>
      </c>
      <c r="AU44" s="32">
        <v>15.820877052431101</v>
      </c>
      <c r="AV44" s="41">
        <v>19.750379111605458</v>
      </c>
      <c r="AW44" s="30">
        <v>19.824383763664038</v>
      </c>
    </row>
    <row r="45" spans="1:49" x14ac:dyDescent="0.3">
      <c r="A45" s="26">
        <v>38</v>
      </c>
      <c r="B45" s="26">
        <v>2063011</v>
      </c>
      <c r="C45" s="27" t="s">
        <v>122</v>
      </c>
      <c r="D45" s="44">
        <v>69370</v>
      </c>
      <c r="E45" s="29">
        <v>49.981718058582622</v>
      </c>
      <c r="F45" s="48">
        <v>15.294804354908479</v>
      </c>
      <c r="G45" s="30">
        <v>40.261571082211205</v>
      </c>
      <c r="H45" s="31">
        <v>28.498812098268786</v>
      </c>
      <c r="I45" s="32">
        <v>50.305028873305055</v>
      </c>
      <c r="J45" s="32">
        <v>93.460890875017967</v>
      </c>
      <c r="K45" s="33">
        <v>68.567870128746094</v>
      </c>
      <c r="L45" s="32">
        <v>13.261570619088275</v>
      </c>
      <c r="M45" s="32">
        <v>20.925052256018411</v>
      </c>
      <c r="N45" s="32">
        <v>10.217155906921707</v>
      </c>
      <c r="O45" s="32">
        <v>17.542526950376292</v>
      </c>
      <c r="P45" s="32">
        <v>48.22366578711506</v>
      </c>
      <c r="Q45" s="32">
        <v>1</v>
      </c>
      <c r="R45" s="32">
        <v>1</v>
      </c>
      <c r="S45" s="32">
        <v>1</v>
      </c>
      <c r="T45" s="33">
        <v>8.1826893341458096</v>
      </c>
      <c r="U45" s="34">
        <v>16.286932533626356</v>
      </c>
      <c r="V45" s="34">
        <v>40.8501045120369</v>
      </c>
      <c r="W45" s="32">
        <v>11.25558892225558</v>
      </c>
      <c r="X45" s="32">
        <v>51.474576446527252</v>
      </c>
      <c r="Y45" s="32">
        <v>41.31286599770182</v>
      </c>
      <c r="Z45" s="33">
        <v>46.114664468299438</v>
      </c>
      <c r="AA45" s="33">
        <v>56.931995880963228</v>
      </c>
      <c r="AB45" s="32">
        <v>3.7874435735303678</v>
      </c>
      <c r="AC45" s="32">
        <v>1</v>
      </c>
      <c r="AD45" s="32">
        <v>7.947368421052631</v>
      </c>
      <c r="AE45" s="32">
        <v>1</v>
      </c>
      <c r="AF45" s="32">
        <v>1</v>
      </c>
      <c r="AG45" s="33">
        <v>16.799621655541134</v>
      </c>
      <c r="AH45" s="34">
        <v>34.789469344931263</v>
      </c>
      <c r="AI45" s="35">
        <v>36.486600609756096</v>
      </c>
      <c r="AJ45" s="30">
        <v>82.336547774455724</v>
      </c>
      <c r="AK45" s="36">
        <v>4.4249999999999998</v>
      </c>
      <c r="AL45" s="37">
        <v>4.4249999999999998</v>
      </c>
      <c r="AM45" s="37">
        <v>1</v>
      </c>
      <c r="AN45" s="36">
        <v>2.7124999999999999</v>
      </c>
      <c r="AO45" s="36">
        <v>3.5687499999999996</v>
      </c>
      <c r="AP45" s="30">
        <v>29.256249999999998</v>
      </c>
      <c r="AQ45" s="33">
        <v>83.902439024390247</v>
      </c>
      <c r="AR45" s="38">
        <v>5.7621283275537897E-3</v>
      </c>
      <c r="AS45" s="39">
        <v>4.9830500817389698</v>
      </c>
      <c r="AT45" s="40">
        <v>0.97982060191865905</v>
      </c>
      <c r="AU45" s="32">
        <v>5.5239951818125199</v>
      </c>
      <c r="AV45" s="41">
        <v>5.2465555026375688</v>
      </c>
      <c r="AW45" s="30">
        <v>5.2633159564155747</v>
      </c>
    </row>
    <row r="46" spans="1:49" x14ac:dyDescent="0.3">
      <c r="A46" s="26">
        <v>39</v>
      </c>
      <c r="B46" s="26">
        <v>2478011</v>
      </c>
      <c r="C46" s="27" t="s">
        <v>129</v>
      </c>
      <c r="D46" s="44">
        <v>176327</v>
      </c>
      <c r="E46" s="29">
        <v>48.686699829560858</v>
      </c>
      <c r="F46" s="48">
        <v>14.984447695778627</v>
      </c>
      <c r="G46" s="30">
        <v>42.236901488806907</v>
      </c>
      <c r="H46" s="31">
        <v>29.777716762777892</v>
      </c>
      <c r="I46" s="32">
        <v>31.768330164643949</v>
      </c>
      <c r="J46" s="32">
        <v>25.250443777753826</v>
      </c>
      <c r="K46" s="33">
        <v>28.32250756439943</v>
      </c>
      <c r="L46" s="32">
        <v>1</v>
      </c>
      <c r="M46" s="32">
        <v>2.7419666301814249</v>
      </c>
      <c r="N46" s="32">
        <v>19.13091884008568</v>
      </c>
      <c r="O46" s="32">
        <v>56.443197998382345</v>
      </c>
      <c r="P46" s="32">
        <v>1</v>
      </c>
      <c r="Q46" s="32">
        <v>18.310837251243459</v>
      </c>
      <c r="R46" s="32">
        <v>36.224117690427484</v>
      </c>
      <c r="S46" s="32">
        <v>14.657437601728626</v>
      </c>
      <c r="T46" s="33">
        <v>9.77563645634139</v>
      </c>
      <c r="U46" s="34">
        <v>20.871112632447709</v>
      </c>
      <c r="V46" s="34">
        <v>29.742449397993497</v>
      </c>
      <c r="W46" s="32">
        <v>1</v>
      </c>
      <c r="X46" s="32">
        <v>34.629387897019626</v>
      </c>
      <c r="Y46" s="32">
        <v>39.324479950402853</v>
      </c>
      <c r="Z46" s="33">
        <v>36.902339628417486</v>
      </c>
      <c r="AA46" s="33">
        <v>43.826322292192216</v>
      </c>
      <c r="AB46" s="32">
        <v>17.997641182772295</v>
      </c>
      <c r="AC46" s="32">
        <v>17.466221966647492</v>
      </c>
      <c r="AD46" s="32">
        <v>6.1688421052631579</v>
      </c>
      <c r="AE46" s="32">
        <v>2.7654703912751541</v>
      </c>
      <c r="AF46" s="32">
        <v>32.020492549773536</v>
      </c>
      <c r="AG46" s="33">
        <v>19.484297298117937</v>
      </c>
      <c r="AH46" s="34">
        <v>42.535530237396756</v>
      </c>
      <c r="AI46" s="35">
        <v>34.083536585365856</v>
      </c>
      <c r="AJ46" s="30">
        <v>76.905166968459184</v>
      </c>
      <c r="AK46" s="36">
        <v>1</v>
      </c>
      <c r="AL46" s="37">
        <v>10</v>
      </c>
      <c r="AM46" s="37">
        <v>1</v>
      </c>
      <c r="AN46" s="36">
        <v>5.5</v>
      </c>
      <c r="AO46" s="36">
        <v>3.25</v>
      </c>
      <c r="AP46" s="30">
        <v>25.75</v>
      </c>
      <c r="AQ46" s="33">
        <v>78.771341463414629</v>
      </c>
      <c r="AR46" s="38">
        <v>4.4148891515017998E-3</v>
      </c>
      <c r="AS46" s="39">
        <v>4.05177594044022</v>
      </c>
      <c r="AT46" s="40">
        <v>0.557582678359547</v>
      </c>
      <c r="AU46" s="32">
        <v>3.5744522470962701</v>
      </c>
      <c r="AV46" s="41">
        <v>3.8056378722938349</v>
      </c>
      <c r="AW46" s="30">
        <v>3.8167112619733521</v>
      </c>
    </row>
    <row r="47" spans="1:49" x14ac:dyDescent="0.3">
      <c r="A47" s="26">
        <v>40</v>
      </c>
      <c r="B47" s="26">
        <v>211011</v>
      </c>
      <c r="C47" s="27" t="s">
        <v>109</v>
      </c>
      <c r="D47" s="44">
        <v>73352</v>
      </c>
      <c r="E47" s="29">
        <v>48.085941007952329</v>
      </c>
      <c r="F47" s="48">
        <v>14.840473273921994</v>
      </c>
      <c r="G47" s="30">
        <v>36.270207631525182</v>
      </c>
      <c r="H47" s="31">
        <v>25.914650320680014</v>
      </c>
      <c r="I47" s="32">
        <v>1</v>
      </c>
      <c r="J47" s="32">
        <v>1</v>
      </c>
      <c r="K47" s="33">
        <v>1</v>
      </c>
      <c r="L47" s="32">
        <v>20.326561280904762</v>
      </c>
      <c r="M47" s="32">
        <v>17.749686443450809</v>
      </c>
      <c r="N47" s="32">
        <v>18.433583413217306</v>
      </c>
      <c r="O47" s="32">
        <v>23.630775523300542</v>
      </c>
      <c r="P47" s="32">
        <v>23.330036642846597</v>
      </c>
      <c r="Q47" s="32">
        <v>1</v>
      </c>
      <c r="R47" s="32">
        <v>1</v>
      </c>
      <c r="S47" s="32">
        <v>33.830393172646907</v>
      </c>
      <c r="T47" s="33">
        <v>7.9302153077502453</v>
      </c>
      <c r="U47" s="34">
        <v>15.560363276464448</v>
      </c>
      <c r="V47" s="34">
        <v>26.124529665176134</v>
      </c>
      <c r="W47" s="32">
        <v>5.9009009009008979</v>
      </c>
      <c r="X47" s="32">
        <v>72.915223232945436</v>
      </c>
      <c r="Y47" s="32">
        <v>36.181303767223184</v>
      </c>
      <c r="Z47" s="33">
        <v>51.363098047587513</v>
      </c>
      <c r="AA47" s="33">
        <v>64.398542983678723</v>
      </c>
      <c r="AB47" s="32">
        <v>1</v>
      </c>
      <c r="AC47" s="32">
        <v>1</v>
      </c>
      <c r="AD47" s="32">
        <v>6.7315789473684209</v>
      </c>
      <c r="AE47" s="32">
        <v>3.6953334353392728</v>
      </c>
      <c r="AF47" s="32">
        <v>1</v>
      </c>
      <c r="AG47" s="33">
        <v>19.580197437529094</v>
      </c>
      <c r="AH47" s="34">
        <v>42.812229704436191</v>
      </c>
      <c r="AI47" s="35">
        <v>37.613429878048777</v>
      </c>
      <c r="AJ47" s="30">
        <v>84.883395797363875</v>
      </c>
      <c r="AK47" s="36">
        <v>4.4249999999999998</v>
      </c>
      <c r="AL47" s="37">
        <v>4.4249999999999998</v>
      </c>
      <c r="AM47" s="37">
        <v>1</v>
      </c>
      <c r="AN47" s="36">
        <v>2.7124999999999999</v>
      </c>
      <c r="AO47" s="36">
        <v>3.5687499999999996</v>
      </c>
      <c r="AP47" s="30">
        <v>29.256249999999998</v>
      </c>
      <c r="AQ47" s="33">
        <v>86.719512195121951</v>
      </c>
      <c r="AR47" s="38">
        <v>3.6802132162440599E-3</v>
      </c>
      <c r="AS47" s="39">
        <v>3.5439338936071101</v>
      </c>
      <c r="AT47" s="40">
        <v>1.0722624469565201</v>
      </c>
      <c r="AU47" s="32">
        <v>5.9508146023576796</v>
      </c>
      <c r="AV47" s="41">
        <v>4.5923080867759181</v>
      </c>
      <c r="AW47" s="30">
        <v>4.6064863339711728</v>
      </c>
    </row>
    <row r="48" spans="1:49" x14ac:dyDescent="0.3">
      <c r="A48" s="26">
        <v>41</v>
      </c>
      <c r="B48" s="26">
        <v>2861011</v>
      </c>
      <c r="C48" s="27" t="s">
        <v>89</v>
      </c>
      <c r="D48" s="44">
        <v>121642</v>
      </c>
      <c r="E48" s="29">
        <v>47.677029781311752</v>
      </c>
      <c r="F48" s="48">
        <v>14.742475948991114</v>
      </c>
      <c r="G48" s="30">
        <v>50.685587896579932</v>
      </c>
      <c r="H48" s="31">
        <v>35.247720373210392</v>
      </c>
      <c r="I48" s="32">
        <v>1.9695748952809451</v>
      </c>
      <c r="J48" s="32">
        <v>18.576199010210278</v>
      </c>
      <c r="K48" s="33">
        <v>6.0487366631597457</v>
      </c>
      <c r="L48" s="32">
        <v>8.9248656524252485</v>
      </c>
      <c r="M48" s="32">
        <v>6.0501594843886144</v>
      </c>
      <c r="N48" s="32">
        <v>6.2563596887847721</v>
      </c>
      <c r="O48" s="32">
        <v>22.240855514756895</v>
      </c>
      <c r="P48" s="32">
        <v>14.465356109124214</v>
      </c>
      <c r="Q48" s="32">
        <v>26.093043521152271</v>
      </c>
      <c r="R48" s="32">
        <v>52.059362720113157</v>
      </c>
      <c r="S48" s="32">
        <v>1</v>
      </c>
      <c r="T48" s="33">
        <v>9.8750635723964848</v>
      </c>
      <c r="U48" s="34">
        <v>21.157243791700967</v>
      </c>
      <c r="V48" s="34">
        <v>42.663815746206076</v>
      </c>
      <c r="W48" s="32">
        <v>9.3787787787787735</v>
      </c>
      <c r="X48" s="32">
        <v>40.77765933819289</v>
      </c>
      <c r="Y48" s="32">
        <v>46.771608675244281</v>
      </c>
      <c r="Z48" s="33">
        <v>43.671921474310913</v>
      </c>
      <c r="AA48" s="33">
        <v>53.456891290439358</v>
      </c>
      <c r="AB48" s="32">
        <v>9.4862979430661518</v>
      </c>
      <c r="AC48" s="32">
        <v>1</v>
      </c>
      <c r="AD48" s="32">
        <v>10.089473684210526</v>
      </c>
      <c r="AE48" s="32">
        <v>1</v>
      </c>
      <c r="AF48" s="32">
        <v>47.26394554414825</v>
      </c>
      <c r="AG48" s="33">
        <v>21.556630822354492</v>
      </c>
      <c r="AH48" s="34">
        <v>48.514808111287913</v>
      </c>
      <c r="AI48" s="35">
        <v>24.027256097560976</v>
      </c>
      <c r="AJ48" s="30">
        <v>54.176064344969902</v>
      </c>
      <c r="AK48" s="36">
        <v>4.4249999999999998</v>
      </c>
      <c r="AL48" s="37">
        <v>4.4249999999999998</v>
      </c>
      <c r="AM48" s="37">
        <v>4.4249999999999998</v>
      </c>
      <c r="AN48" s="36">
        <v>4.4249999999999998</v>
      </c>
      <c r="AO48" s="36">
        <v>4.4249999999999998</v>
      </c>
      <c r="AP48" s="30">
        <v>38.674999999999997</v>
      </c>
      <c r="AQ48" s="33">
        <v>50.399390243902438</v>
      </c>
      <c r="AR48" s="38">
        <v>2.2048537956624301E-2</v>
      </c>
      <c r="AS48" s="39">
        <v>16.240971029820798</v>
      </c>
      <c r="AT48" s="40">
        <v>2.0758786278488102</v>
      </c>
      <c r="AU48" s="32">
        <v>10.584677942090501</v>
      </c>
      <c r="AV48" s="41">
        <v>13.111271784898483</v>
      </c>
      <c r="AW48" s="30">
        <v>13.159072975962058</v>
      </c>
    </row>
    <row r="49" spans="1:49" x14ac:dyDescent="0.3">
      <c r="A49" s="26">
        <v>42</v>
      </c>
      <c r="B49" s="26">
        <v>2464011</v>
      </c>
      <c r="C49" s="27" t="s">
        <v>85</v>
      </c>
      <c r="D49" s="44">
        <v>228179</v>
      </c>
      <c r="E49" s="29">
        <v>47.089968917203016</v>
      </c>
      <c r="F49" s="48">
        <v>14.601784301254</v>
      </c>
      <c r="G49" s="30">
        <v>59.850980320867244</v>
      </c>
      <c r="H49" s="31">
        <v>41.181746946353996</v>
      </c>
      <c r="I49" s="32">
        <v>24.776453367492952</v>
      </c>
      <c r="J49" s="32">
        <v>10.369854368719281</v>
      </c>
      <c r="K49" s="33">
        <v>16.028980416553836</v>
      </c>
      <c r="L49" s="32">
        <v>25.602886397892124</v>
      </c>
      <c r="M49" s="32">
        <v>18.499527783012425</v>
      </c>
      <c r="N49" s="32">
        <v>12.208640677067709</v>
      </c>
      <c r="O49" s="32">
        <v>42.548033476482253</v>
      </c>
      <c r="P49" s="32">
        <v>29.713472279676747</v>
      </c>
      <c r="Q49" s="32">
        <v>14.377076768677231</v>
      </c>
      <c r="R49" s="32">
        <v>28.219695940467791</v>
      </c>
      <c r="S49" s="32">
        <v>11.553885326870573</v>
      </c>
      <c r="T49" s="33">
        <v>20.156863816906355</v>
      </c>
      <c r="U49" s="34">
        <v>50.746188336183863</v>
      </c>
      <c r="V49" s="34">
        <v>23.21093910920812</v>
      </c>
      <c r="W49" s="32">
        <v>10.164574675685779</v>
      </c>
      <c r="X49" s="32">
        <v>41.637097236572764</v>
      </c>
      <c r="Y49" s="32">
        <v>44.563314441283467</v>
      </c>
      <c r="Z49" s="33">
        <v>43.075364845531915</v>
      </c>
      <c r="AA49" s="33">
        <v>52.608215566354126</v>
      </c>
      <c r="AB49" s="32">
        <v>10.699105939018427</v>
      </c>
      <c r="AC49" s="32">
        <v>22.44256756756759</v>
      </c>
      <c r="AD49" s="32">
        <v>7.3568421052631576</v>
      </c>
      <c r="AE49" s="32">
        <v>6.0652372580420515</v>
      </c>
      <c r="AF49" s="32">
        <v>51.369539932707504</v>
      </c>
      <c r="AG49" s="33">
        <v>25.292897535151425</v>
      </c>
      <c r="AH49" s="34">
        <v>59.295011503023716</v>
      </c>
      <c r="AI49" s="35">
        <v>16.074390243902442</v>
      </c>
      <c r="AJ49" s="30">
        <v>36.20107803090918</v>
      </c>
      <c r="AK49" s="36">
        <v>1</v>
      </c>
      <c r="AL49" s="37">
        <v>1</v>
      </c>
      <c r="AM49" s="37">
        <v>1</v>
      </c>
      <c r="AN49" s="36">
        <v>1</v>
      </c>
      <c r="AO49" s="36">
        <v>1</v>
      </c>
      <c r="AP49" s="30">
        <v>1</v>
      </c>
      <c r="AQ49" s="33">
        <v>39.935975609756099</v>
      </c>
      <c r="AR49" s="38">
        <v>3.1685145927263299E-2</v>
      </c>
      <c r="AS49" s="39">
        <v>22.902240960515801</v>
      </c>
      <c r="AT49" s="40">
        <v>1.92321828783996</v>
      </c>
      <c r="AU49" s="32">
        <v>9.8798196840568302</v>
      </c>
      <c r="AV49" s="41">
        <v>15.042274131617088</v>
      </c>
      <c r="AW49" s="30">
        <v>15.097696670278097</v>
      </c>
    </row>
    <row r="50" spans="1:49" x14ac:dyDescent="0.3">
      <c r="A50" s="26">
        <v>43</v>
      </c>
      <c r="B50" s="26">
        <v>2262011</v>
      </c>
      <c r="C50" s="27" t="s">
        <v>105</v>
      </c>
      <c r="D50" s="44">
        <v>247478</v>
      </c>
      <c r="E50" s="29">
        <v>46.696954845367472</v>
      </c>
      <c r="F50" s="48">
        <v>14.507596797485782</v>
      </c>
      <c r="G50" s="30">
        <v>33.351755365791185</v>
      </c>
      <c r="H50" s="31">
        <v>24.025132393283325</v>
      </c>
      <c r="I50" s="32">
        <v>20.539442721706006</v>
      </c>
      <c r="J50" s="32">
        <v>18.278335852075717</v>
      </c>
      <c r="K50" s="33">
        <v>19.375934358936462</v>
      </c>
      <c r="L50" s="32">
        <v>3.9787447773135423</v>
      </c>
      <c r="M50" s="32">
        <v>22.720014001244628</v>
      </c>
      <c r="N50" s="32">
        <v>3.5836401832209601</v>
      </c>
      <c r="O50" s="32">
        <v>40.333780815265186</v>
      </c>
      <c r="P50" s="32">
        <v>7.6185796225364939</v>
      </c>
      <c r="Q50" s="32">
        <v>25.667792692683808</v>
      </c>
      <c r="R50" s="32">
        <v>1</v>
      </c>
      <c r="S50" s="32">
        <v>1</v>
      </c>
      <c r="T50" s="33">
        <v>7.1608353566412895</v>
      </c>
      <c r="U50" s="34">
        <v>13.346243164652739</v>
      </c>
      <c r="V50" s="34">
        <v>19.617154858209616</v>
      </c>
      <c r="W50" s="32">
        <v>5.7124047124047088</v>
      </c>
      <c r="X50" s="32">
        <v>32.864405315176654</v>
      </c>
      <c r="Y50" s="32">
        <v>47.61334530163316</v>
      </c>
      <c r="Z50" s="33">
        <v>39.557354289744076</v>
      </c>
      <c r="AA50" s="33">
        <v>47.603409632198954</v>
      </c>
      <c r="AB50" s="32">
        <v>17.42089977076084</v>
      </c>
      <c r="AC50" s="32">
        <v>1</v>
      </c>
      <c r="AD50" s="32">
        <v>6.7630075187969956</v>
      </c>
      <c r="AE50" s="32">
        <v>1</v>
      </c>
      <c r="AF50" s="32">
        <v>72.432420840765914</v>
      </c>
      <c r="AG50" s="33">
        <v>23.099568473763007</v>
      </c>
      <c r="AH50" s="34">
        <v>52.966626726372674</v>
      </c>
      <c r="AI50" s="35">
        <v>37.29533536585366</v>
      </c>
      <c r="AJ50" s="30">
        <v>84.164441824230437</v>
      </c>
      <c r="AK50" s="36">
        <v>4.4249999999999998</v>
      </c>
      <c r="AL50" s="37">
        <v>10</v>
      </c>
      <c r="AM50" s="37">
        <v>1</v>
      </c>
      <c r="AN50" s="36">
        <v>5.5</v>
      </c>
      <c r="AO50" s="36">
        <v>4.9625000000000004</v>
      </c>
      <c r="AP50" s="30">
        <v>44.587500000000006</v>
      </c>
      <c r="AQ50" s="33">
        <v>82.091463414634148</v>
      </c>
      <c r="AR50" s="38">
        <v>1.00630416012848E-2</v>
      </c>
      <c r="AS50" s="39">
        <v>7.9560406145199796</v>
      </c>
      <c r="AT50" s="40">
        <v>1.5084618676930099</v>
      </c>
      <c r="AU50" s="32">
        <v>7.9648200987282598</v>
      </c>
      <c r="AV50" s="41">
        <v>7.9604291462726469</v>
      </c>
      <c r="AW50" s="30">
        <v>7.9879008114631116</v>
      </c>
    </row>
    <row r="51" spans="1:49" x14ac:dyDescent="0.3">
      <c r="A51" s="26">
        <v>44</v>
      </c>
      <c r="B51" s="26">
        <v>1864011</v>
      </c>
      <c r="C51" s="27" t="s">
        <v>123</v>
      </c>
      <c r="D51" s="44">
        <v>47816</v>
      </c>
      <c r="E51" s="29">
        <v>46.688227590390497</v>
      </c>
      <c r="F51" s="48">
        <v>14.505505273492275</v>
      </c>
      <c r="G51" s="30">
        <v>55.011548330678821</v>
      </c>
      <c r="H51" s="31">
        <v>38.048513070562549</v>
      </c>
      <c r="I51" s="32">
        <v>25.665599257939686</v>
      </c>
      <c r="J51" s="32">
        <v>90.426300819809214</v>
      </c>
      <c r="K51" s="33">
        <v>48.175151263064308</v>
      </c>
      <c r="L51" s="32">
        <v>1</v>
      </c>
      <c r="M51" s="32">
        <v>7.4237023172159953</v>
      </c>
      <c r="N51" s="32">
        <v>14.371969743666465</v>
      </c>
      <c r="O51" s="32">
        <v>93.226248366746759</v>
      </c>
      <c r="P51" s="32">
        <v>1</v>
      </c>
      <c r="Q51" s="32">
        <v>1</v>
      </c>
      <c r="R51" s="32">
        <v>1</v>
      </c>
      <c r="S51" s="32">
        <v>51.363372093023166</v>
      </c>
      <c r="T51" s="33">
        <v>6.6258114640676373</v>
      </c>
      <c r="U51" s="34">
        <v>11.806552457688435</v>
      </c>
      <c r="V51" s="34">
        <v>87.71998128241593</v>
      </c>
      <c r="W51" s="32">
        <v>1</v>
      </c>
      <c r="X51" s="32">
        <v>78.532831828071053</v>
      </c>
      <c r="Y51" s="32">
        <v>56.427442645803673</v>
      </c>
      <c r="Z51" s="33">
        <v>66.568812996710591</v>
      </c>
      <c r="AA51" s="33">
        <v>86.030556646980727</v>
      </c>
      <c r="AB51" s="32">
        <v>2.6136726600504834</v>
      </c>
      <c r="AC51" s="32">
        <v>1</v>
      </c>
      <c r="AD51" s="32">
        <v>7.947368421052631</v>
      </c>
      <c r="AE51" s="32">
        <v>7.2783708075798321</v>
      </c>
      <c r="AF51" s="32">
        <v>1</v>
      </c>
      <c r="AG51" s="33">
        <v>23.175350045466843</v>
      </c>
      <c r="AH51" s="34">
        <v>53.185278342841784</v>
      </c>
      <c r="AI51" s="35">
        <v>22.553658536585367</v>
      </c>
      <c r="AJ51" s="30">
        <v>50.845454162631071</v>
      </c>
      <c r="AK51" s="36">
        <v>1</v>
      </c>
      <c r="AL51" s="37">
        <v>1</v>
      </c>
      <c r="AM51" s="37">
        <v>1</v>
      </c>
      <c r="AN51" s="36">
        <v>1</v>
      </c>
      <c r="AO51" s="36">
        <v>1</v>
      </c>
      <c r="AP51" s="30">
        <v>1</v>
      </c>
      <c r="AQ51" s="33">
        <v>56.134146341463413</v>
      </c>
      <c r="AR51" s="38">
        <v>4.6477653822907901E-3</v>
      </c>
      <c r="AS51" s="39">
        <v>4.2127507812197402</v>
      </c>
      <c r="AT51" s="40">
        <v>0.51589578079794596</v>
      </c>
      <c r="AU51" s="32">
        <v>3.3819768864597402</v>
      </c>
      <c r="AV51" s="41">
        <v>3.7745762372086715</v>
      </c>
      <c r="AW51" s="30">
        <v>3.7855270317404761</v>
      </c>
    </row>
    <row r="52" spans="1:49" x14ac:dyDescent="0.3">
      <c r="A52" s="26">
        <v>45</v>
      </c>
      <c r="B52" s="26">
        <v>203011</v>
      </c>
      <c r="C52" s="27" t="s">
        <v>132</v>
      </c>
      <c r="D52" s="44">
        <v>68666</v>
      </c>
      <c r="E52" s="29">
        <v>45.845628049290113</v>
      </c>
      <c r="F52" s="48">
        <v>14.303572688529515</v>
      </c>
      <c r="G52" s="30">
        <v>27.252995427149948</v>
      </c>
      <c r="H52" s="31">
        <v>20.076561305020856</v>
      </c>
      <c r="I52" s="32">
        <v>23.328858275608631</v>
      </c>
      <c r="J52" s="32">
        <v>32.136282876532746</v>
      </c>
      <c r="K52" s="33">
        <v>27.380701027028159</v>
      </c>
      <c r="L52" s="32">
        <v>1</v>
      </c>
      <c r="M52" s="32">
        <v>7.7097781289138716</v>
      </c>
      <c r="N52" s="32">
        <v>10.311655044172618</v>
      </c>
      <c r="O52" s="32">
        <v>17.885225711119666</v>
      </c>
      <c r="P52" s="32">
        <v>1</v>
      </c>
      <c r="Q52" s="32">
        <v>1</v>
      </c>
      <c r="R52" s="32">
        <v>1</v>
      </c>
      <c r="S52" s="32">
        <v>36.07085020242917</v>
      </c>
      <c r="T52" s="33">
        <v>4.8200521377900545</v>
      </c>
      <c r="U52" s="34">
        <v>6.6099418160412906</v>
      </c>
      <c r="V52" s="34">
        <v>41.258668773483237</v>
      </c>
      <c r="W52" s="32">
        <v>1</v>
      </c>
      <c r="X52" s="32">
        <v>47.460102720845882</v>
      </c>
      <c r="Y52" s="32">
        <v>37.490592331363878</v>
      </c>
      <c r="Z52" s="33">
        <v>42.181836886412221</v>
      </c>
      <c r="AA52" s="33">
        <v>51.337061326984781</v>
      </c>
      <c r="AB52" s="32">
        <v>4.7360866529669661</v>
      </c>
      <c r="AC52" s="32">
        <v>1</v>
      </c>
      <c r="AD52" s="32">
        <v>7.4842105263157901</v>
      </c>
      <c r="AE52" s="32">
        <v>6.1919455109714185</v>
      </c>
      <c r="AF52" s="32">
        <v>1</v>
      </c>
      <c r="AG52" s="33">
        <v>15.026175842260605</v>
      </c>
      <c r="AH52" s="34">
        <v>29.672568427257001</v>
      </c>
      <c r="AI52" s="35">
        <v>37.335579268292683</v>
      </c>
      <c r="AJ52" s="30">
        <v>84.25540068219145</v>
      </c>
      <c r="AK52" s="36">
        <v>4.4249999999999998</v>
      </c>
      <c r="AL52" s="37">
        <v>10</v>
      </c>
      <c r="AM52" s="37">
        <v>1</v>
      </c>
      <c r="AN52" s="36">
        <v>5.5</v>
      </c>
      <c r="AO52" s="36">
        <v>4.9625000000000004</v>
      </c>
      <c r="AP52" s="30">
        <v>44.587500000000006</v>
      </c>
      <c r="AQ52" s="33">
        <v>82.192073170731703</v>
      </c>
      <c r="AR52" s="38">
        <v>3.1153554747329299E-2</v>
      </c>
      <c r="AS52" s="39">
        <v>22.534780506266198</v>
      </c>
      <c r="AT52" s="40">
        <v>3.61368807222751</v>
      </c>
      <c r="AU52" s="32">
        <v>17.685000698411301</v>
      </c>
      <c r="AV52" s="41">
        <v>19.963156288319318</v>
      </c>
      <c r="AW52" s="30">
        <v>20.038000736780681</v>
      </c>
    </row>
    <row r="53" spans="1:49" x14ac:dyDescent="0.3">
      <c r="A53" s="26">
        <v>46</v>
      </c>
      <c r="B53" s="26">
        <v>2477011</v>
      </c>
      <c r="C53" s="27" t="s">
        <v>110</v>
      </c>
      <c r="D53" s="44">
        <v>128444</v>
      </c>
      <c r="E53" s="29">
        <v>45.685197420022348</v>
      </c>
      <c r="F53" s="48">
        <v>14.265124801846673</v>
      </c>
      <c r="G53" s="30">
        <v>52.579329521087892</v>
      </c>
      <c r="H53" s="31">
        <v>36.473801331044797</v>
      </c>
      <c r="I53" s="32">
        <v>20.282812880687764</v>
      </c>
      <c r="J53" s="32">
        <v>17.645417458191883</v>
      </c>
      <c r="K53" s="33">
        <v>18.918210816727015</v>
      </c>
      <c r="L53" s="32">
        <v>5.8562988240310716</v>
      </c>
      <c r="M53" s="32">
        <v>4.5870389041138608</v>
      </c>
      <c r="N53" s="32">
        <v>10.955998026582098</v>
      </c>
      <c r="O53" s="32">
        <v>47.300803055903351</v>
      </c>
      <c r="P53" s="32">
        <v>13.752272179518602</v>
      </c>
      <c r="Q53" s="32">
        <v>24.764192955684994</v>
      </c>
      <c r="R53" s="32">
        <v>1</v>
      </c>
      <c r="S53" s="32">
        <v>1</v>
      </c>
      <c r="T53" s="33">
        <v>7.6496122787183722</v>
      </c>
      <c r="U53" s="34">
        <v>14.752844430776758</v>
      </c>
      <c r="V53" s="34">
        <v>44.044466849366259</v>
      </c>
      <c r="W53" s="32">
        <v>25.769351169351218</v>
      </c>
      <c r="X53" s="32">
        <v>67.525654044520863</v>
      </c>
      <c r="Y53" s="32">
        <v>44.6877567286001</v>
      </c>
      <c r="Z53" s="33">
        <v>54.932413026201203</v>
      </c>
      <c r="AA53" s="33">
        <v>69.476335816461813</v>
      </c>
      <c r="AB53" s="32">
        <v>3.7519044375160764</v>
      </c>
      <c r="AC53" s="32">
        <v>1</v>
      </c>
      <c r="AD53" s="32">
        <v>15.666666666666661</v>
      </c>
      <c r="AE53" s="32">
        <v>1</v>
      </c>
      <c r="AF53" s="32">
        <v>60.797517477366789</v>
      </c>
      <c r="AG53" s="33">
        <v>30.62342870148543</v>
      </c>
      <c r="AH53" s="34">
        <v>74.675126086987703</v>
      </c>
      <c r="AI53" s="35">
        <v>21.503460365853662</v>
      </c>
      <c r="AJ53" s="30">
        <v>48.471806965090344</v>
      </c>
      <c r="AK53" s="36">
        <v>1</v>
      </c>
      <c r="AL53" s="37">
        <v>10</v>
      </c>
      <c r="AM53" s="37">
        <v>4.4249999999999998</v>
      </c>
      <c r="AN53" s="36">
        <v>7.2125000000000004</v>
      </c>
      <c r="AO53" s="36">
        <v>4.1062500000000002</v>
      </c>
      <c r="AP53" s="30">
        <v>35.168750000000003</v>
      </c>
      <c r="AQ53" s="33">
        <v>44.966463414634148</v>
      </c>
      <c r="AR53" s="38">
        <v>1.55436013171959E-2</v>
      </c>
      <c r="AS53" s="39">
        <v>11.744457425726599</v>
      </c>
      <c r="AT53" s="40">
        <v>1.5495203459769</v>
      </c>
      <c r="AU53" s="32">
        <v>8.1543939427208798</v>
      </c>
      <c r="AV53" s="41">
        <v>9.7861602527696352</v>
      </c>
      <c r="AW53" s="30">
        <v>9.8208377773448436</v>
      </c>
    </row>
    <row r="54" spans="1:49" x14ac:dyDescent="0.3">
      <c r="A54" s="26">
        <v>47</v>
      </c>
      <c r="B54" s="26">
        <v>862011</v>
      </c>
      <c r="C54" s="27" t="s">
        <v>91</v>
      </c>
      <c r="D54" s="44">
        <v>138711</v>
      </c>
      <c r="E54" s="29">
        <v>45.434236874696985</v>
      </c>
      <c r="F54" s="48">
        <v>14.204981033461713</v>
      </c>
      <c r="G54" s="30">
        <v>44.188311051567496</v>
      </c>
      <c r="H54" s="31">
        <v>31.0411341555589</v>
      </c>
      <c r="I54" s="32">
        <v>46.064014813702805</v>
      </c>
      <c r="J54" s="32">
        <v>1</v>
      </c>
      <c r="K54" s="33">
        <v>6.7870475770914416</v>
      </c>
      <c r="L54" s="32">
        <v>15.308156471424002</v>
      </c>
      <c r="M54" s="32">
        <v>16.500502844042643</v>
      </c>
      <c r="N54" s="32">
        <v>14.828624375784701</v>
      </c>
      <c r="O54" s="32">
        <v>13.370418465553264</v>
      </c>
      <c r="P54" s="32">
        <v>36.425154050351182</v>
      </c>
      <c r="Q54" s="32">
        <v>23.005233903583729</v>
      </c>
      <c r="R54" s="32">
        <v>45.776283063347549</v>
      </c>
      <c r="S54" s="32">
        <v>1</v>
      </c>
      <c r="T54" s="33">
        <v>13.301873791168815</v>
      </c>
      <c r="U54" s="34">
        <v>31.01891150712499</v>
      </c>
      <c r="V54" s="34">
        <v>24.250754266063968</v>
      </c>
      <c r="W54" s="32">
        <v>13.388388388388382</v>
      </c>
      <c r="X54" s="32">
        <v>64.556521265210222</v>
      </c>
      <c r="Y54" s="32">
        <v>1</v>
      </c>
      <c r="Z54" s="33">
        <v>8.0347072918190499</v>
      </c>
      <c r="AA54" s="33">
        <v>2.7585382898037398</v>
      </c>
      <c r="AB54" s="32">
        <v>1</v>
      </c>
      <c r="AC54" s="32">
        <v>31.534754661394064</v>
      </c>
      <c r="AD54" s="32">
        <v>8.4740451127819512</v>
      </c>
      <c r="AE54" s="32">
        <v>1.700841879364196</v>
      </c>
      <c r="AF54" s="32">
        <v>24.769307648868256</v>
      </c>
      <c r="AG54" s="33">
        <v>18.522799655726349</v>
      </c>
      <c r="AH54" s="34">
        <v>39.761333173211121</v>
      </c>
      <c r="AI54" s="35">
        <v>15.43048780487805</v>
      </c>
      <c r="AJ54" s="30">
        <v>34.745736303533086</v>
      </c>
      <c r="AK54" s="36">
        <v>1</v>
      </c>
      <c r="AL54" s="37">
        <v>1</v>
      </c>
      <c r="AM54" s="37">
        <v>1</v>
      </c>
      <c r="AN54" s="36">
        <v>1</v>
      </c>
      <c r="AO54" s="36">
        <v>1</v>
      </c>
      <c r="AP54" s="30">
        <v>1</v>
      </c>
      <c r="AQ54" s="33">
        <v>38.326219512195124</v>
      </c>
      <c r="AR54" s="38">
        <v>0.100869645302054</v>
      </c>
      <c r="AS54" s="39">
        <v>70.725772514318905</v>
      </c>
      <c r="AT54" s="40">
        <v>7.5284569256259504</v>
      </c>
      <c r="AU54" s="32">
        <v>35.760141592575302</v>
      </c>
      <c r="AV54" s="41">
        <v>50.290790800665626</v>
      </c>
      <c r="AW54" s="30">
        <v>50.485333417707317</v>
      </c>
    </row>
    <row r="55" spans="1:49" x14ac:dyDescent="0.3">
      <c r="A55" s="26">
        <v>48</v>
      </c>
      <c r="B55" s="26">
        <v>3262011</v>
      </c>
      <c r="C55" s="27" t="s">
        <v>143</v>
      </c>
      <c r="D55" s="44">
        <v>405657</v>
      </c>
      <c r="E55" s="29">
        <v>44.808687769441406</v>
      </c>
      <c r="F55" s="48">
        <v>14.055065514067486</v>
      </c>
      <c r="G55" s="30">
        <v>36.815617231161376</v>
      </c>
      <c r="H55" s="31">
        <v>26.267769413422016</v>
      </c>
      <c r="I55" s="32">
        <v>14.083334747161775</v>
      </c>
      <c r="J55" s="32">
        <v>6.2704723448627737</v>
      </c>
      <c r="K55" s="33">
        <v>9.3972954117407035</v>
      </c>
      <c r="L55" s="32">
        <v>11.064682079839752</v>
      </c>
      <c r="M55" s="32">
        <v>18.793752172401827</v>
      </c>
      <c r="N55" s="32">
        <v>8.8809697017819822</v>
      </c>
      <c r="O55" s="32">
        <v>34.131985877455087</v>
      </c>
      <c r="P55" s="32">
        <v>25.226667078237309</v>
      </c>
      <c r="Q55" s="32">
        <v>38.622523461939416</v>
      </c>
      <c r="R55" s="32">
        <v>16.310873471923337</v>
      </c>
      <c r="S55" s="32">
        <v>1</v>
      </c>
      <c r="T55" s="33">
        <v>12.829064839277697</v>
      </c>
      <c r="U55" s="34">
        <v>29.658262834232175</v>
      </c>
      <c r="V55" s="34">
        <v>11.221942737337208</v>
      </c>
      <c r="W55" s="32">
        <v>11.386998109220324</v>
      </c>
      <c r="X55" s="32">
        <v>26.996375231058316</v>
      </c>
      <c r="Y55" s="32">
        <v>36.736702700460789</v>
      </c>
      <c r="Z55" s="33">
        <v>31.492186504805805</v>
      </c>
      <c r="AA55" s="33">
        <v>36.129709098922191</v>
      </c>
      <c r="AB55" s="32">
        <v>15.846404111041075</v>
      </c>
      <c r="AC55" s="32">
        <v>51.983296946423472</v>
      </c>
      <c r="AD55" s="32">
        <v>10.403041433370664</v>
      </c>
      <c r="AE55" s="32">
        <v>1</v>
      </c>
      <c r="AF55" s="32">
        <v>35.183797404602387</v>
      </c>
      <c r="AG55" s="33">
        <v>23.616202791829807</v>
      </c>
      <c r="AH55" s="34">
        <v>54.457265231604445</v>
      </c>
      <c r="AI55" s="35">
        <v>30.614847560975612</v>
      </c>
      <c r="AJ55" s="30">
        <v>69.065271402703516</v>
      </c>
      <c r="AK55" s="36">
        <v>4.4249999999999998</v>
      </c>
      <c r="AL55" s="37">
        <v>10</v>
      </c>
      <c r="AM55" s="37">
        <v>1</v>
      </c>
      <c r="AN55" s="36">
        <v>5.5</v>
      </c>
      <c r="AO55" s="36">
        <v>4.9625000000000004</v>
      </c>
      <c r="AP55" s="30">
        <v>44.587500000000006</v>
      </c>
      <c r="AQ55" s="33">
        <v>65.390243902439025</v>
      </c>
      <c r="AR55" s="38">
        <v>2.4604926112533398E-2</v>
      </c>
      <c r="AS55" s="39">
        <v>18.0080649705545</v>
      </c>
      <c r="AT55" s="40">
        <v>2.53778424406562</v>
      </c>
      <c r="AU55" s="32">
        <v>12.717373231539501</v>
      </c>
      <c r="AV55" s="41">
        <v>15.133250920022238</v>
      </c>
      <c r="AW55" s="30">
        <v>15.189032529053572</v>
      </c>
    </row>
    <row r="56" spans="1:49" x14ac:dyDescent="0.3">
      <c r="A56" s="26">
        <v>49</v>
      </c>
      <c r="B56" s="26">
        <v>3063011</v>
      </c>
      <c r="C56" s="27" t="s">
        <v>82</v>
      </c>
      <c r="D56" s="44">
        <v>64559</v>
      </c>
      <c r="E56" s="29">
        <v>44.343312147772501</v>
      </c>
      <c r="F56" s="48">
        <v>13.943536255293468</v>
      </c>
      <c r="G56" s="30">
        <v>49.319377023691018</v>
      </c>
      <c r="H56" s="31">
        <v>34.36318305620938</v>
      </c>
      <c r="I56" s="32">
        <v>13.788103996071134</v>
      </c>
      <c r="J56" s="32">
        <v>1</v>
      </c>
      <c r="K56" s="33">
        <v>3.7132336306878315</v>
      </c>
      <c r="L56" s="32">
        <v>16.81037786544691</v>
      </c>
      <c r="M56" s="32">
        <v>15.273257795195091</v>
      </c>
      <c r="N56" s="32">
        <v>20.808054810736156</v>
      </c>
      <c r="O56" s="32">
        <v>55.950157274636567</v>
      </c>
      <c r="P56" s="32">
        <v>26.371409839465969</v>
      </c>
      <c r="Q56" s="32">
        <v>1</v>
      </c>
      <c r="R56" s="32">
        <v>1</v>
      </c>
      <c r="S56" s="32">
        <v>75.603850741182612</v>
      </c>
      <c r="T56" s="33">
        <v>10.922704028944242</v>
      </c>
      <c r="U56" s="34">
        <v>24.172141439406243</v>
      </c>
      <c r="V56" s="34">
        <v>22.409886692792636</v>
      </c>
      <c r="W56" s="32">
        <v>8.2031142253364422</v>
      </c>
      <c r="X56" s="32">
        <v>100</v>
      </c>
      <c r="Y56" s="32">
        <v>58.351730591450249</v>
      </c>
      <c r="Z56" s="33">
        <v>76.388304465703555</v>
      </c>
      <c r="AA56" s="33">
        <v>100</v>
      </c>
      <c r="AB56" s="32">
        <v>1</v>
      </c>
      <c r="AC56" s="32">
        <v>1</v>
      </c>
      <c r="AD56" s="32">
        <v>12.964912280701762</v>
      </c>
      <c r="AE56" s="32">
        <v>21.463735129816634</v>
      </c>
      <c r="AF56" s="32">
        <v>1</v>
      </c>
      <c r="AG56" s="33">
        <v>30.703970204481852</v>
      </c>
      <c r="AH56" s="34">
        <v>74.907511473395928</v>
      </c>
      <c r="AI56" s="35">
        <v>17.28170731707317</v>
      </c>
      <c r="AJ56" s="30">
        <v>38.929843769739342</v>
      </c>
      <c r="AK56" s="36">
        <v>1</v>
      </c>
      <c r="AL56" s="37">
        <v>10</v>
      </c>
      <c r="AM56" s="37">
        <v>10</v>
      </c>
      <c r="AN56" s="36">
        <v>10</v>
      </c>
      <c r="AO56" s="36">
        <v>5.5</v>
      </c>
      <c r="AP56" s="30">
        <v>50.5</v>
      </c>
      <c r="AQ56" s="33">
        <v>30.579268292682926</v>
      </c>
      <c r="AR56" s="38">
        <v>5.5979262468783403E-2</v>
      </c>
      <c r="AS56" s="39">
        <v>39.695459954574098</v>
      </c>
      <c r="AT56" s="40">
        <v>3.86644973306031</v>
      </c>
      <c r="AU56" s="32">
        <v>18.852043454519301</v>
      </c>
      <c r="AV56" s="41">
        <v>27.355813568796698</v>
      </c>
      <c r="AW56" s="30">
        <v>27.459835615565467</v>
      </c>
    </row>
    <row r="57" spans="1:49" x14ac:dyDescent="0.3">
      <c r="A57" s="26">
        <v>50</v>
      </c>
      <c r="B57" s="26">
        <v>2467011</v>
      </c>
      <c r="C57" s="27" t="s">
        <v>95</v>
      </c>
      <c r="D57" s="44">
        <v>90283</v>
      </c>
      <c r="E57" s="29">
        <v>44.065568409925412</v>
      </c>
      <c r="F57" s="48">
        <v>13.876973780232731</v>
      </c>
      <c r="G57" s="30">
        <v>46.972629476582874</v>
      </c>
      <c r="H57" s="31">
        <v>32.843808690077736</v>
      </c>
      <c r="I57" s="32">
        <v>1</v>
      </c>
      <c r="J57" s="32">
        <v>1</v>
      </c>
      <c r="K57" s="33">
        <v>1</v>
      </c>
      <c r="L57" s="32">
        <v>14.189849865252814</v>
      </c>
      <c r="M57" s="32">
        <v>6.103215721675177</v>
      </c>
      <c r="N57" s="32">
        <v>64.738986823304643</v>
      </c>
      <c r="O57" s="32">
        <v>74.007569347064077</v>
      </c>
      <c r="P57" s="32">
        <v>37.284856458604381</v>
      </c>
      <c r="Q57" s="32">
        <v>1</v>
      </c>
      <c r="R57" s="32">
        <v>1</v>
      </c>
      <c r="S57" s="32">
        <v>27.673626264080657</v>
      </c>
      <c r="T57" s="33">
        <v>9.1004763004950568</v>
      </c>
      <c r="U57" s="34">
        <v>18.928138062342754</v>
      </c>
      <c r="V57" s="34">
        <v>52.03215721675177</v>
      </c>
      <c r="W57" s="32">
        <v>9.9603508270174856</v>
      </c>
      <c r="X57" s="32">
        <v>36.405670598645628</v>
      </c>
      <c r="Y57" s="32">
        <v>68.932680697620512</v>
      </c>
      <c r="Z57" s="33">
        <v>50.0953138223446</v>
      </c>
      <c r="AA57" s="33">
        <v>62.594962831457401</v>
      </c>
      <c r="AB57" s="32">
        <v>1</v>
      </c>
      <c r="AC57" s="32">
        <v>1</v>
      </c>
      <c r="AD57" s="32">
        <v>20.375438596491236</v>
      </c>
      <c r="AE57" s="32">
        <v>5.3430655400599028</v>
      </c>
      <c r="AF57" s="32">
        <v>1</v>
      </c>
      <c r="AG57" s="33">
        <v>17.209936049208956</v>
      </c>
      <c r="AH57" s="34">
        <v>35.973344308446549</v>
      </c>
      <c r="AI57" s="35">
        <v>24.626219512195121</v>
      </c>
      <c r="AJ57" s="30">
        <v>55.529835347622864</v>
      </c>
      <c r="AK57" s="36">
        <v>1</v>
      </c>
      <c r="AL57" s="37">
        <v>10</v>
      </c>
      <c r="AM57" s="37">
        <v>1</v>
      </c>
      <c r="AN57" s="36">
        <v>5.5</v>
      </c>
      <c r="AO57" s="36">
        <v>3.25</v>
      </c>
      <c r="AP57" s="30">
        <v>25.75</v>
      </c>
      <c r="AQ57" s="33">
        <v>55.128048780487802</v>
      </c>
      <c r="AR57" s="38">
        <v>1.06783710000202E-2</v>
      </c>
      <c r="AS57" s="39">
        <v>8.3813848055213107</v>
      </c>
      <c r="AT57" s="40">
        <v>1.1996187393533799</v>
      </c>
      <c r="AU57" s="32">
        <v>6.5388398511110903</v>
      </c>
      <c r="AV57" s="41">
        <v>7.4030083732115095</v>
      </c>
      <c r="AW57" s="30">
        <v>7.4282799905994708</v>
      </c>
    </row>
    <row r="58" spans="1:49" x14ac:dyDescent="0.3">
      <c r="A58" s="26">
        <v>51</v>
      </c>
      <c r="B58" s="26">
        <v>1603011</v>
      </c>
      <c r="C58" s="27" t="s">
        <v>115</v>
      </c>
      <c r="D58" s="44">
        <v>62399</v>
      </c>
      <c r="E58" s="29">
        <v>43.951837003830981</v>
      </c>
      <c r="F58" s="48">
        <v>13.849717562179128</v>
      </c>
      <c r="G58" s="30">
        <v>35.503209468858635</v>
      </c>
      <c r="H58" s="31">
        <v>25.418066293709725</v>
      </c>
      <c r="I58" s="32">
        <v>4.7802217795722584</v>
      </c>
      <c r="J58" s="32">
        <v>1</v>
      </c>
      <c r="K58" s="33">
        <v>2.186371830126856</v>
      </c>
      <c r="L58" s="32">
        <v>1</v>
      </c>
      <c r="M58" s="32">
        <v>18.228563358387202</v>
      </c>
      <c r="N58" s="32">
        <v>11.246864617432285</v>
      </c>
      <c r="O58" s="32">
        <v>58.436738446253635</v>
      </c>
      <c r="P58" s="32">
        <v>1</v>
      </c>
      <c r="Q58" s="32">
        <v>1</v>
      </c>
      <c r="R58" s="32">
        <v>1</v>
      </c>
      <c r="S58" s="32">
        <v>78.186333114312788</v>
      </c>
      <c r="T58" s="33">
        <v>5.0264145652257719</v>
      </c>
      <c r="U58" s="34">
        <v>7.2038112043053486</v>
      </c>
      <c r="V58" s="34">
        <v>45.302020064424106</v>
      </c>
      <c r="W58" s="32">
        <v>1</v>
      </c>
      <c r="X58" s="32">
        <v>93.065479997204392</v>
      </c>
      <c r="Y58" s="32">
        <v>35.790720922472296</v>
      </c>
      <c r="Z58" s="33">
        <v>57.713781907754672</v>
      </c>
      <c r="AA58" s="33">
        <v>73.433177691359475</v>
      </c>
      <c r="AB58" s="32">
        <v>1</v>
      </c>
      <c r="AC58" s="32">
        <v>1</v>
      </c>
      <c r="AD58" s="32">
        <v>4.253022556390988</v>
      </c>
      <c r="AE58" s="32">
        <v>2.7088483107150969</v>
      </c>
      <c r="AF58" s="32">
        <v>1</v>
      </c>
      <c r="AG58" s="33">
        <v>22.182566069458744</v>
      </c>
      <c r="AH58" s="34">
        <v>50.320811213456437</v>
      </c>
      <c r="AI58" s="35">
        <v>29.689237804878054</v>
      </c>
      <c r="AJ58" s="30">
        <v>66.973217669600388</v>
      </c>
      <c r="AK58" s="36">
        <v>4.4249999999999998</v>
      </c>
      <c r="AL58" s="37">
        <v>10</v>
      </c>
      <c r="AM58" s="37">
        <v>1</v>
      </c>
      <c r="AN58" s="36">
        <v>5.5</v>
      </c>
      <c r="AO58" s="36">
        <v>4.9625000000000004</v>
      </c>
      <c r="AP58" s="30">
        <v>44.587500000000006</v>
      </c>
      <c r="AQ58" s="33">
        <v>63.076219512195124</v>
      </c>
      <c r="AR58" s="38">
        <v>3.1071231916138701E-2</v>
      </c>
      <c r="AS58" s="39">
        <v>22.4778751510114</v>
      </c>
      <c r="AT58" s="40">
        <v>3.06652953775605</v>
      </c>
      <c r="AU58" s="32">
        <v>15.158678462698701</v>
      </c>
      <c r="AV58" s="41">
        <v>18.459005442841896</v>
      </c>
      <c r="AW58" s="30">
        <v>18.527913256139744</v>
      </c>
    </row>
    <row r="59" spans="1:49" x14ac:dyDescent="0.3">
      <c r="A59" s="26">
        <v>52</v>
      </c>
      <c r="B59" s="26">
        <v>1861011</v>
      </c>
      <c r="C59" s="27" t="s">
        <v>124</v>
      </c>
      <c r="D59" s="44">
        <v>46775</v>
      </c>
      <c r="E59" s="29">
        <v>43.932551056676019</v>
      </c>
      <c r="F59" s="48">
        <v>13.845095602431359</v>
      </c>
      <c r="G59" s="30">
        <v>34.233488589292335</v>
      </c>
      <c r="H59" s="31">
        <v>24.596000299038728</v>
      </c>
      <c r="I59" s="32">
        <v>74.122177508095717</v>
      </c>
      <c r="J59" s="32">
        <v>46.70826296098349</v>
      </c>
      <c r="K59" s="33">
        <v>58.839766810285973</v>
      </c>
      <c r="L59" s="32">
        <v>21.609225177815283</v>
      </c>
      <c r="M59" s="32">
        <v>10.849997327632288</v>
      </c>
      <c r="N59" s="32">
        <v>14.66956932684465</v>
      </c>
      <c r="O59" s="32">
        <v>83.26144471190733</v>
      </c>
      <c r="P59" s="32">
        <v>36.017698510445399</v>
      </c>
      <c r="Q59" s="32">
        <v>1</v>
      </c>
      <c r="R59" s="32">
        <v>1</v>
      </c>
      <c r="S59" s="32">
        <v>52.484233030465141</v>
      </c>
      <c r="T59" s="33">
        <v>14.689811057859945</v>
      </c>
      <c r="U59" s="34">
        <v>35.013114646528877</v>
      </c>
      <c r="V59" s="34">
        <v>10.849997327632282</v>
      </c>
      <c r="W59" s="32">
        <v>5.6774774774774803</v>
      </c>
      <c r="X59" s="32">
        <v>42.950258344389589</v>
      </c>
      <c r="Y59" s="32">
        <v>93.058256610015633</v>
      </c>
      <c r="Z59" s="33">
        <v>63.22085227580115</v>
      </c>
      <c r="AA59" s="33">
        <v>81.267667673904967</v>
      </c>
      <c r="AB59" s="32">
        <v>2.8474754013098575</v>
      </c>
      <c r="AC59" s="32">
        <v>1</v>
      </c>
      <c r="AD59" s="32">
        <v>6.4035087719298165</v>
      </c>
      <c r="AE59" s="32">
        <v>5.3913062376453729</v>
      </c>
      <c r="AF59" s="32">
        <v>1</v>
      </c>
      <c r="AG59" s="33">
        <v>18.317211738332134</v>
      </c>
      <c r="AH59" s="34">
        <v>39.168152938833813</v>
      </c>
      <c r="AI59" s="35">
        <v>34.836600609756104</v>
      </c>
      <c r="AJ59" s="30">
        <v>78.607234598054518</v>
      </c>
      <c r="AK59" s="36">
        <v>4.4249999999999998</v>
      </c>
      <c r="AL59" s="37">
        <v>4.4249999999999998</v>
      </c>
      <c r="AM59" s="37">
        <v>1</v>
      </c>
      <c r="AN59" s="36">
        <v>2.7124999999999999</v>
      </c>
      <c r="AO59" s="36">
        <v>3.5687499999999996</v>
      </c>
      <c r="AP59" s="30">
        <v>29.256249999999998</v>
      </c>
      <c r="AQ59" s="33">
        <v>79.777439024390247</v>
      </c>
      <c r="AR59" s="38">
        <v>4.0032837789952397E-3</v>
      </c>
      <c r="AS59" s="39">
        <v>3.7672552356917999</v>
      </c>
      <c r="AT59" s="40">
        <v>0.78281033140381195</v>
      </c>
      <c r="AU59" s="32">
        <v>4.6143658957662002</v>
      </c>
      <c r="AV59" s="41">
        <v>4.1693517577943577</v>
      </c>
      <c r="AW59" s="30">
        <v>4.1818606661577977</v>
      </c>
    </row>
    <row r="60" spans="1:49" x14ac:dyDescent="0.3">
      <c r="A60" s="26">
        <v>53</v>
      </c>
      <c r="B60" s="26">
        <v>2401011</v>
      </c>
      <c r="C60" s="27" t="s">
        <v>104</v>
      </c>
      <c r="D60" s="44">
        <v>57900</v>
      </c>
      <c r="E60" s="29">
        <v>43.395928044460852</v>
      </c>
      <c r="F60" s="48">
        <v>13.716491601691459</v>
      </c>
      <c r="G60" s="30">
        <v>32.226436099189776</v>
      </c>
      <c r="H60" s="31">
        <v>23.296557541039345</v>
      </c>
      <c r="I60" s="32">
        <v>3.0369780554708896</v>
      </c>
      <c r="J60" s="32">
        <v>37.925803108808203</v>
      </c>
      <c r="K60" s="33">
        <v>10.732186719283268</v>
      </c>
      <c r="L60" s="32">
        <v>1</v>
      </c>
      <c r="M60" s="32">
        <v>14.26233808290155</v>
      </c>
      <c r="N60" s="32">
        <v>23.086152167984736</v>
      </c>
      <c r="O60" s="32">
        <v>54.199760542720782</v>
      </c>
      <c r="P60" s="32">
        <v>1</v>
      </c>
      <c r="Q60" s="32">
        <v>53.71792746113988</v>
      </c>
      <c r="R60" s="32">
        <v>1</v>
      </c>
      <c r="S60" s="32">
        <v>1</v>
      </c>
      <c r="T60" s="33">
        <v>6.0138096783584443</v>
      </c>
      <c r="U60" s="34">
        <v>10.045334921086017</v>
      </c>
      <c r="V60" s="34">
        <v>24.872208549222798</v>
      </c>
      <c r="W60" s="32">
        <v>1</v>
      </c>
      <c r="X60" s="32">
        <v>56.716562483429286</v>
      </c>
      <c r="Y60" s="32">
        <v>32.063842176962225</v>
      </c>
      <c r="Z60" s="33">
        <v>42.644471016633481</v>
      </c>
      <c r="AA60" s="33">
        <v>51.995215702464073</v>
      </c>
      <c r="AB60" s="32">
        <v>16.669400953702734</v>
      </c>
      <c r="AC60" s="32">
        <v>1</v>
      </c>
      <c r="AD60" s="32">
        <v>12.115789473684211</v>
      </c>
      <c r="AE60" s="32">
        <v>1</v>
      </c>
      <c r="AF60" s="32">
        <v>37.75251311665793</v>
      </c>
      <c r="AG60" s="33">
        <v>22.281185216242278</v>
      </c>
      <c r="AH60" s="34">
        <v>50.605355798296863</v>
      </c>
      <c r="AI60" s="35">
        <v>35.773780487804885</v>
      </c>
      <c r="AJ60" s="30">
        <v>80.725439002821432</v>
      </c>
      <c r="AK60" s="36">
        <v>1</v>
      </c>
      <c r="AL60" s="37">
        <v>10</v>
      </c>
      <c r="AM60" s="37">
        <v>1</v>
      </c>
      <c r="AN60" s="36">
        <v>5.5</v>
      </c>
      <c r="AO60" s="36">
        <v>3.25</v>
      </c>
      <c r="AP60" s="30">
        <v>25.75</v>
      </c>
      <c r="AQ60" s="33">
        <v>82.996951219512198</v>
      </c>
      <c r="AR60" s="38">
        <v>4.9733770296323202E-3</v>
      </c>
      <c r="AS60" s="39">
        <v>4.4378286387115899</v>
      </c>
      <c r="AT60" s="40">
        <v>0.59620947053192097</v>
      </c>
      <c r="AU60" s="32">
        <v>3.7527985906355998</v>
      </c>
      <c r="AV60" s="41">
        <v>4.0809652119123925</v>
      </c>
      <c r="AW60" s="30">
        <v>4.0931252731652901</v>
      </c>
    </row>
    <row r="61" spans="1:49" x14ac:dyDescent="0.3">
      <c r="A61" s="26">
        <v>54</v>
      </c>
      <c r="B61" s="26">
        <v>407011</v>
      </c>
      <c r="C61" s="27" t="s">
        <v>93</v>
      </c>
      <c r="D61" s="44">
        <v>74258</v>
      </c>
      <c r="E61" s="29">
        <v>43.300970308938346</v>
      </c>
      <c r="F61" s="48">
        <v>13.693734574110804</v>
      </c>
      <c r="G61" s="30">
        <v>50.329560002153805</v>
      </c>
      <c r="H61" s="31">
        <v>35.017214259723467</v>
      </c>
      <c r="I61" s="32">
        <v>24.823903702987817</v>
      </c>
      <c r="J61" s="32">
        <v>29.791564545234145</v>
      </c>
      <c r="K61" s="33">
        <v>27.194538595685685</v>
      </c>
      <c r="L61" s="32">
        <v>22.381655226994511</v>
      </c>
      <c r="M61" s="32">
        <v>17.545328449459923</v>
      </c>
      <c r="N61" s="32">
        <v>9.6104406968024563</v>
      </c>
      <c r="O61" s="32">
        <v>62.180611555734721</v>
      </c>
      <c r="P61" s="32">
        <v>23.057594438660974</v>
      </c>
      <c r="Q61" s="32">
        <v>1</v>
      </c>
      <c r="R61" s="32">
        <v>1</v>
      </c>
      <c r="S61" s="32">
        <v>1</v>
      </c>
      <c r="T61" s="33">
        <v>8.0821614329518976</v>
      </c>
      <c r="U61" s="34">
        <v>15.997633537063162</v>
      </c>
      <c r="V61" s="34">
        <v>69.249479854022454</v>
      </c>
      <c r="W61" s="32">
        <v>5.8620048620048575</v>
      </c>
      <c r="X61" s="32">
        <v>60.065940931279904</v>
      </c>
      <c r="Y61" s="32">
        <v>38.51408738243164</v>
      </c>
      <c r="Z61" s="33">
        <v>48.097660002699627</v>
      </c>
      <c r="AA61" s="33">
        <v>59.753052742672018</v>
      </c>
      <c r="AB61" s="32">
        <v>6.4579158175018865</v>
      </c>
      <c r="AC61" s="32">
        <v>1</v>
      </c>
      <c r="AD61" s="32">
        <v>10.264315789473685</v>
      </c>
      <c r="AE61" s="32">
        <v>1</v>
      </c>
      <c r="AF61" s="32">
        <v>1</v>
      </c>
      <c r="AG61" s="33">
        <v>18.175403767866541</v>
      </c>
      <c r="AH61" s="34">
        <v>38.758996183789428</v>
      </c>
      <c r="AI61" s="35">
        <v>21.104878048780492</v>
      </c>
      <c r="AJ61" s="30">
        <v>47.570935276034881</v>
      </c>
      <c r="AK61" s="36">
        <v>1</v>
      </c>
      <c r="AL61" s="37">
        <v>1</v>
      </c>
      <c r="AM61" s="37">
        <v>1</v>
      </c>
      <c r="AN61" s="36">
        <v>1</v>
      </c>
      <c r="AO61" s="36">
        <v>1</v>
      </c>
      <c r="AP61" s="30">
        <v>1</v>
      </c>
      <c r="AQ61" s="33">
        <v>52.512195121951223</v>
      </c>
      <c r="AR61" s="38">
        <v>1.3490046645628501E-2</v>
      </c>
      <c r="AS61" s="39">
        <v>10.3249452875937</v>
      </c>
      <c r="AT61" s="40">
        <v>1.1929631082786301</v>
      </c>
      <c r="AU61" s="32">
        <v>6.5081096920849104</v>
      </c>
      <c r="AV61" s="41">
        <v>8.1973091009449544</v>
      </c>
      <c r="AW61" s="30">
        <v>8.2257156922252239</v>
      </c>
    </row>
    <row r="62" spans="1:49" x14ac:dyDescent="0.3">
      <c r="A62" s="26">
        <v>55</v>
      </c>
      <c r="B62" s="26">
        <v>1863011</v>
      </c>
      <c r="C62" s="27" t="s">
        <v>155</v>
      </c>
      <c r="D62" s="44">
        <v>185896</v>
      </c>
      <c r="E62" s="29">
        <v>42.577565558459696</v>
      </c>
      <c r="F62" s="48">
        <v>13.5203675306779</v>
      </c>
      <c r="G62" s="30">
        <v>52.900884872673558</v>
      </c>
      <c r="H62" s="31">
        <v>36.681988598181285</v>
      </c>
      <c r="I62" s="32">
        <v>23.840066805221905</v>
      </c>
      <c r="J62" s="32">
        <v>12.501075870379129</v>
      </c>
      <c r="K62" s="33">
        <v>17.263443569780218</v>
      </c>
      <c r="L62" s="32">
        <v>19.607427229782768</v>
      </c>
      <c r="M62" s="32">
        <v>13.392241495244651</v>
      </c>
      <c r="N62" s="32">
        <v>59.471940168016879</v>
      </c>
      <c r="O62" s="32">
        <v>40.246837584299286</v>
      </c>
      <c r="P62" s="32">
        <v>18.622249513987228</v>
      </c>
      <c r="Q62" s="32">
        <v>33.839523174247951</v>
      </c>
      <c r="R62" s="32">
        <v>34.410955588070777</v>
      </c>
      <c r="S62" s="32">
        <v>1</v>
      </c>
      <c r="T62" s="33">
        <v>18.344712979476714</v>
      </c>
      <c r="U62" s="34">
        <v>45.531184216299806</v>
      </c>
      <c r="V62" s="34">
        <v>15.870689794293583</v>
      </c>
      <c r="W62" s="32">
        <v>18.756838806019097</v>
      </c>
      <c r="X62" s="32">
        <v>58.091030070437625</v>
      </c>
      <c r="Y62" s="32">
        <v>53.055148609782009</v>
      </c>
      <c r="Z62" s="33">
        <v>55.516017808218045</v>
      </c>
      <c r="AA62" s="33">
        <v>70.306585933657701</v>
      </c>
      <c r="AB62" s="32">
        <v>8.09439508845918</v>
      </c>
      <c r="AC62" s="32">
        <v>36.542612631043433</v>
      </c>
      <c r="AD62" s="32">
        <v>9.4140350877192898</v>
      </c>
      <c r="AE62" s="32">
        <v>1</v>
      </c>
      <c r="AF62" s="32">
        <v>25.120161284257211</v>
      </c>
      <c r="AG62" s="33">
        <v>28.415707362699195</v>
      </c>
      <c r="AH62" s="34">
        <v>68.305215453232464</v>
      </c>
      <c r="AI62" s="35">
        <v>16.295731707317071</v>
      </c>
      <c r="AJ62" s="30">
        <v>36.701351749694695</v>
      </c>
      <c r="AK62" s="36">
        <v>1</v>
      </c>
      <c r="AL62" s="37">
        <v>10</v>
      </c>
      <c r="AM62" s="37">
        <v>1</v>
      </c>
      <c r="AN62" s="36">
        <v>5.5</v>
      </c>
      <c r="AO62" s="36">
        <v>3.25</v>
      </c>
      <c r="AP62" s="30">
        <v>25.75</v>
      </c>
      <c r="AQ62" s="33">
        <v>34.301829268292678</v>
      </c>
      <c r="AR62" s="38">
        <v>2.7883029841686099E-2</v>
      </c>
      <c r="AS62" s="39">
        <v>20.274042155393399</v>
      </c>
      <c r="AT62" s="40">
        <v>2.3315290234406398</v>
      </c>
      <c r="AU62" s="32">
        <v>11.7650584685064</v>
      </c>
      <c r="AV62" s="41">
        <v>15.444264027501177</v>
      </c>
      <c r="AW62" s="30">
        <v>15.501273153942567</v>
      </c>
    </row>
    <row r="63" spans="1:49" x14ac:dyDescent="0.3">
      <c r="A63" s="26">
        <v>56</v>
      </c>
      <c r="B63" s="26">
        <v>2062011</v>
      </c>
      <c r="C63" s="27" t="s">
        <v>112</v>
      </c>
      <c r="D63" s="44">
        <v>62737</v>
      </c>
      <c r="E63" s="29">
        <v>41.787387777963993</v>
      </c>
      <c r="F63" s="48">
        <v>13.330998044922834</v>
      </c>
      <c r="G63" s="30">
        <v>41.955129869203994</v>
      </c>
      <c r="H63" s="31">
        <v>29.595287009541067</v>
      </c>
      <c r="I63" s="32">
        <v>40.478483473023203</v>
      </c>
      <c r="J63" s="32">
        <v>35.07883704990671</v>
      </c>
      <c r="K63" s="33">
        <v>37.682066368201241</v>
      </c>
      <c r="L63" s="32">
        <v>30.827491567361218</v>
      </c>
      <c r="M63" s="32">
        <v>10.791853292315535</v>
      </c>
      <c r="N63" s="32">
        <v>21.383317827220196</v>
      </c>
      <c r="O63" s="32">
        <v>30.316486880091571</v>
      </c>
      <c r="P63" s="32">
        <v>53.216486214708596</v>
      </c>
      <c r="Q63" s="32">
        <v>49.653394328705573</v>
      </c>
      <c r="R63" s="32">
        <v>100</v>
      </c>
      <c r="S63" s="32">
        <v>1</v>
      </c>
      <c r="T63" s="33">
        <v>23.453794454722054</v>
      </c>
      <c r="U63" s="34">
        <v>60.23408884868654</v>
      </c>
      <c r="V63" s="34">
        <v>8.3438899692366526</v>
      </c>
      <c r="W63" s="32">
        <v>7.8480601813935111</v>
      </c>
      <c r="X63" s="32">
        <v>57.766422477607271</v>
      </c>
      <c r="Y63" s="32">
        <v>37.279948916376242</v>
      </c>
      <c r="Z63" s="33">
        <v>46.406134067028333</v>
      </c>
      <c r="AA63" s="33">
        <v>57.346647501307075</v>
      </c>
      <c r="AB63" s="32">
        <v>8.5130293205645344</v>
      </c>
      <c r="AC63" s="32">
        <v>20.941184588844159</v>
      </c>
      <c r="AD63" s="32">
        <v>10.378947368421054</v>
      </c>
      <c r="AE63" s="32">
        <v>1</v>
      </c>
      <c r="AF63" s="32">
        <v>17.149478770612184</v>
      </c>
      <c r="AG63" s="33">
        <v>22.617971276093723</v>
      </c>
      <c r="AH63" s="34">
        <v>51.577080384302675</v>
      </c>
      <c r="AI63" s="35">
        <v>26.590457317073177</v>
      </c>
      <c r="AJ63" s="30">
        <v>59.969385606602955</v>
      </c>
      <c r="AK63" s="36">
        <v>4.4249999999999998</v>
      </c>
      <c r="AL63" s="37">
        <v>10</v>
      </c>
      <c r="AM63" s="37">
        <v>1</v>
      </c>
      <c r="AN63" s="36">
        <v>5.5</v>
      </c>
      <c r="AO63" s="36">
        <v>4.9625000000000004</v>
      </c>
      <c r="AP63" s="30">
        <v>44.587500000000006</v>
      </c>
      <c r="AQ63" s="33">
        <v>55.329268292682933</v>
      </c>
      <c r="AR63" s="38">
        <v>6.6854331096760202E-3</v>
      </c>
      <c r="AS63" s="39">
        <v>5.6212811274302297</v>
      </c>
      <c r="AT63" s="40">
        <v>0.78825664628176895</v>
      </c>
      <c r="AU63" s="32">
        <v>4.6395124401624503</v>
      </c>
      <c r="AV63" s="41">
        <v>5.1068584981731142</v>
      </c>
      <c r="AW63" s="30">
        <v>5.1230675909280983</v>
      </c>
    </row>
    <row r="64" spans="1:49" x14ac:dyDescent="0.3">
      <c r="A64" s="26">
        <v>57</v>
      </c>
      <c r="B64" s="26">
        <v>1461011</v>
      </c>
      <c r="C64" s="27" t="s">
        <v>96</v>
      </c>
      <c r="D64" s="44">
        <v>52571</v>
      </c>
      <c r="E64" s="29">
        <v>41.457189206057436</v>
      </c>
      <c r="F64" s="48">
        <v>13.251864544459464</v>
      </c>
      <c r="G64" s="30">
        <v>25.187617953826482</v>
      </c>
      <c r="H64" s="31">
        <v>18.739356715962938</v>
      </c>
      <c r="I64" s="32">
        <v>21.191156050025324</v>
      </c>
      <c r="J64" s="32">
        <v>1</v>
      </c>
      <c r="K64" s="33">
        <v>4.6033852815102634</v>
      </c>
      <c r="L64" s="32">
        <v>44.145975479315204</v>
      </c>
      <c r="M64" s="32">
        <v>30.21342089745303</v>
      </c>
      <c r="N64" s="32">
        <v>25.324974045125899</v>
      </c>
      <c r="O64" s="32">
        <v>50.277174359797961</v>
      </c>
      <c r="P64" s="32">
        <v>32.156965776304247</v>
      </c>
      <c r="Q64" s="32">
        <v>1</v>
      </c>
      <c r="R64" s="32">
        <v>1</v>
      </c>
      <c r="S64" s="32">
        <v>46.808050065625665</v>
      </c>
      <c r="T64" s="33">
        <v>13.151184472373764</v>
      </c>
      <c r="U64" s="34">
        <v>30.585258081534125</v>
      </c>
      <c r="V64" s="34">
        <v>36.056105076943567</v>
      </c>
      <c r="W64" s="32">
        <v>10.165365365365361</v>
      </c>
      <c r="X64" s="32">
        <v>7.7503946868136486</v>
      </c>
      <c r="Y64" s="32">
        <v>40.66185261906849</v>
      </c>
      <c r="Z64" s="33">
        <v>17.752335240605053</v>
      </c>
      <c r="AA64" s="33">
        <v>16.583068163365994</v>
      </c>
      <c r="AB64" s="32">
        <v>1</v>
      </c>
      <c r="AC64" s="32">
        <v>1</v>
      </c>
      <c r="AD64" s="32">
        <v>4.1957894736842105</v>
      </c>
      <c r="AE64" s="32">
        <v>12.787308111536614</v>
      </c>
      <c r="AF64" s="32">
        <v>1</v>
      </c>
      <c r="AG64" s="33">
        <v>6.8102407250957278</v>
      </c>
      <c r="AH64" s="34">
        <v>5.9672340856302242</v>
      </c>
      <c r="AI64" s="35">
        <v>34.602850609756096</v>
      </c>
      <c r="AJ64" s="30">
        <v>78.078915231397659</v>
      </c>
      <c r="AK64" s="36">
        <v>1</v>
      </c>
      <c r="AL64" s="37">
        <v>4.4249999999999998</v>
      </c>
      <c r="AM64" s="37">
        <v>1</v>
      </c>
      <c r="AN64" s="36">
        <v>2.7124999999999999</v>
      </c>
      <c r="AO64" s="36">
        <v>1.85625</v>
      </c>
      <c r="AP64" s="30">
        <v>10.418749999999999</v>
      </c>
      <c r="AQ64" s="33">
        <v>83.902439024390247</v>
      </c>
      <c r="AR64" s="38">
        <v>2.5665995846509599E-2</v>
      </c>
      <c r="AS64" s="39">
        <v>18.7415255341513</v>
      </c>
      <c r="AT64" s="40">
        <v>3.7904751224869799</v>
      </c>
      <c r="AU64" s="32">
        <v>18.5012560027135</v>
      </c>
      <c r="AV64" s="41">
        <v>18.621003243346614</v>
      </c>
      <c r="AW64" s="30">
        <v>18.690550435229248</v>
      </c>
    </row>
    <row r="65" spans="1:49" x14ac:dyDescent="0.3">
      <c r="A65" s="26">
        <v>58</v>
      </c>
      <c r="B65" s="26">
        <v>3062011</v>
      </c>
      <c r="C65" s="27" t="s">
        <v>102</v>
      </c>
      <c r="D65" s="44">
        <v>75875</v>
      </c>
      <c r="E65" s="29">
        <v>40.800691301703331</v>
      </c>
      <c r="F65" s="48">
        <v>13.094532012951397</v>
      </c>
      <c r="G65" s="30">
        <v>54.175192487538233</v>
      </c>
      <c r="H65" s="31">
        <v>37.507024221198186</v>
      </c>
      <c r="I65" s="32">
        <v>53.850016474464532</v>
      </c>
      <c r="J65" s="32">
        <v>1</v>
      </c>
      <c r="K65" s="33">
        <v>7.3382570460882963</v>
      </c>
      <c r="L65" s="32">
        <v>11.462991458623771</v>
      </c>
      <c r="M65" s="32">
        <v>19.216815485996658</v>
      </c>
      <c r="N65" s="32">
        <v>26.280821295413151</v>
      </c>
      <c r="O65" s="32">
        <v>45.236919247790318</v>
      </c>
      <c r="P65" s="32">
        <v>44.175033880094482</v>
      </c>
      <c r="Q65" s="32">
        <v>1</v>
      </c>
      <c r="R65" s="32">
        <v>1</v>
      </c>
      <c r="S65" s="32">
        <v>32.738714991762734</v>
      </c>
      <c r="T65" s="33">
        <v>11.202810143313894</v>
      </c>
      <c r="U65" s="34">
        <v>24.978230265055206</v>
      </c>
      <c r="V65" s="34">
        <v>61.72271828665567</v>
      </c>
      <c r="W65" s="32">
        <v>9.0699556699556609</v>
      </c>
      <c r="X65" s="32">
        <v>49.822078575248504</v>
      </c>
      <c r="Y65" s="32">
        <v>45.92802541030882</v>
      </c>
      <c r="Z65" s="33">
        <v>47.835443875837676</v>
      </c>
      <c r="AA65" s="33">
        <v>59.380017810872062</v>
      </c>
      <c r="AB65" s="32">
        <v>1</v>
      </c>
      <c r="AC65" s="32">
        <v>1</v>
      </c>
      <c r="AD65" s="32">
        <v>6.8666666666666583</v>
      </c>
      <c r="AE65" s="32">
        <v>4.6904613737641059</v>
      </c>
      <c r="AF65" s="32">
        <v>1</v>
      </c>
      <c r="AG65" s="33">
        <v>16.603647512063375</v>
      </c>
      <c r="AH65" s="34">
        <v>34.224027611616144</v>
      </c>
      <c r="AI65" s="35">
        <v>16.042698170731711</v>
      </c>
      <c r="AJ65" s="30">
        <v>36.129447930264888</v>
      </c>
      <c r="AK65" s="36">
        <v>4.4249999999999998</v>
      </c>
      <c r="AL65" s="37">
        <v>4.4249999999999998</v>
      </c>
      <c r="AM65" s="37">
        <v>1</v>
      </c>
      <c r="AN65" s="36">
        <v>2.7124999999999999</v>
      </c>
      <c r="AO65" s="36">
        <v>3.5687499999999996</v>
      </c>
      <c r="AP65" s="30">
        <v>29.256249999999998</v>
      </c>
      <c r="AQ65" s="33">
        <v>32.792682926829272</v>
      </c>
      <c r="AR65" s="38">
        <v>9.4886113472550503E-3</v>
      </c>
      <c r="AS65" s="39">
        <v>7.5589678073549802</v>
      </c>
      <c r="AT65" s="40">
        <v>1.09395954151512</v>
      </c>
      <c r="AU65" s="32">
        <v>6.0509937076451701</v>
      </c>
      <c r="AV65" s="41">
        <v>6.7630811497864931</v>
      </c>
      <c r="AW65" s="30">
        <v>6.7858270800280502</v>
      </c>
    </row>
    <row r="66" spans="1:49" x14ac:dyDescent="0.3">
      <c r="A66" s="26">
        <v>59</v>
      </c>
      <c r="B66" s="26">
        <v>3017011</v>
      </c>
      <c r="C66" s="27" t="s">
        <v>90</v>
      </c>
      <c r="D66" s="44">
        <v>72635</v>
      </c>
      <c r="E66" s="29">
        <v>40.72980551574345</v>
      </c>
      <c r="F66" s="48">
        <v>13.077543931071714</v>
      </c>
      <c r="G66" s="30">
        <v>51.444061441387298</v>
      </c>
      <c r="H66" s="31">
        <v>35.738785235636435</v>
      </c>
      <c r="I66" s="32">
        <v>35.098735012694419</v>
      </c>
      <c r="J66" s="32">
        <v>30.434900530047489</v>
      </c>
      <c r="K66" s="33">
        <v>32.683734622008082</v>
      </c>
      <c r="L66" s="32">
        <v>25.982194004797478</v>
      </c>
      <c r="M66" s="32">
        <v>11.571891994217669</v>
      </c>
      <c r="N66" s="32">
        <v>9.8028375475068135</v>
      </c>
      <c r="O66" s="32">
        <v>32.00164700905853</v>
      </c>
      <c r="P66" s="32">
        <v>46.100925113955753</v>
      </c>
      <c r="Q66" s="32">
        <v>1</v>
      </c>
      <c r="R66" s="32">
        <v>1</v>
      </c>
      <c r="S66" s="32">
        <v>34.154470985062339</v>
      </c>
      <c r="T66" s="33">
        <v>11.91880127260924</v>
      </c>
      <c r="U66" s="34">
        <v>27.038708130337014</v>
      </c>
      <c r="V66" s="34">
        <v>51.745081572244779</v>
      </c>
      <c r="W66" s="32">
        <v>8.1471471471471446</v>
      </c>
      <c r="X66" s="32">
        <v>36.310748032880312</v>
      </c>
      <c r="Y66" s="32">
        <v>43.392379177911366</v>
      </c>
      <c r="Z66" s="33">
        <v>39.693951011159641</v>
      </c>
      <c r="AA66" s="33">
        <v>47.797735394184521</v>
      </c>
      <c r="AB66" s="32">
        <v>12.715042441750358</v>
      </c>
      <c r="AC66" s="32">
        <v>1</v>
      </c>
      <c r="AD66" s="32">
        <v>10.726315789473684</v>
      </c>
      <c r="AE66" s="32">
        <v>10.70146750948369</v>
      </c>
      <c r="AF66" s="32">
        <v>1</v>
      </c>
      <c r="AG66" s="33">
        <v>16.049807039364964</v>
      </c>
      <c r="AH66" s="34">
        <v>32.626038656005832</v>
      </c>
      <c r="AI66" s="35">
        <v>17.85753048780488</v>
      </c>
      <c r="AJ66" s="30">
        <v>40.231313429064734</v>
      </c>
      <c r="AK66" s="36">
        <v>4.4249999999999998</v>
      </c>
      <c r="AL66" s="37">
        <v>10</v>
      </c>
      <c r="AM66" s="37">
        <v>1</v>
      </c>
      <c r="AN66" s="36">
        <v>5.5</v>
      </c>
      <c r="AO66" s="36">
        <v>4.9625000000000004</v>
      </c>
      <c r="AP66" s="30">
        <v>44.587500000000006</v>
      </c>
      <c r="AQ66" s="33">
        <v>33.496951219512198</v>
      </c>
      <c r="AR66" s="38">
        <v>1.40811454166928E-2</v>
      </c>
      <c r="AS66" s="39">
        <v>10.733540146049901</v>
      </c>
      <c r="AT66" s="40">
        <v>0.82412375042236297</v>
      </c>
      <c r="AU66" s="32">
        <v>4.8051168436623204</v>
      </c>
      <c r="AV66" s="41">
        <v>7.1816373166507166</v>
      </c>
      <c r="AW66" s="30">
        <v>7.2060352190103512</v>
      </c>
    </row>
    <row r="67" spans="1:49" x14ac:dyDescent="0.3">
      <c r="A67" s="26">
        <v>60</v>
      </c>
      <c r="B67" s="26">
        <v>2473011</v>
      </c>
      <c r="C67" s="27" t="s">
        <v>97</v>
      </c>
      <c r="D67" s="44">
        <v>139595</v>
      </c>
      <c r="E67" s="29">
        <v>40.699025299630733</v>
      </c>
      <c r="F67" s="48">
        <v>13.070167320591681</v>
      </c>
      <c r="G67" s="30">
        <v>48.644843571769535</v>
      </c>
      <c r="H67" s="31">
        <v>33.926464229247905</v>
      </c>
      <c r="I67" s="32">
        <v>17.052720791027877</v>
      </c>
      <c r="J67" s="32">
        <v>31.631526917153124</v>
      </c>
      <c r="K67" s="33">
        <v>23.225063976490894</v>
      </c>
      <c r="L67" s="32">
        <v>7.0932351004416789</v>
      </c>
      <c r="M67" s="32">
        <v>7.60100469214514</v>
      </c>
      <c r="N67" s="32">
        <v>28.482106318843417</v>
      </c>
      <c r="O67" s="32">
        <v>71.322016867292177</v>
      </c>
      <c r="P67" s="32">
        <v>24.467213694273934</v>
      </c>
      <c r="Q67" s="32">
        <v>1</v>
      </c>
      <c r="R67" s="32">
        <v>1</v>
      </c>
      <c r="S67" s="32">
        <v>18.251155127332652</v>
      </c>
      <c r="T67" s="33">
        <v>10.142597872480463</v>
      </c>
      <c r="U67" s="34">
        <v>21.927153474896649</v>
      </c>
      <c r="V67" s="34">
        <v>30.704521114653105</v>
      </c>
      <c r="W67" s="32">
        <v>58.17717717717715</v>
      </c>
      <c r="X67" s="32">
        <v>49.774478606650483</v>
      </c>
      <c r="Y67" s="32">
        <v>49.206628726711791</v>
      </c>
      <c r="Z67" s="33">
        <v>49.489739228077461</v>
      </c>
      <c r="AA67" s="33">
        <v>61.733457934044417</v>
      </c>
      <c r="AB67" s="32">
        <v>3.4214184561548309</v>
      </c>
      <c r="AC67" s="32">
        <v>1</v>
      </c>
      <c r="AD67" s="32">
        <v>20.075157894736844</v>
      </c>
      <c r="AE67" s="32">
        <v>3.5720216543656886</v>
      </c>
      <c r="AF67" s="32">
        <v>1</v>
      </c>
      <c r="AG67" s="33">
        <v>24.844213965391177</v>
      </c>
      <c r="AH67" s="34">
        <v>58.000430437924997</v>
      </c>
      <c r="AI67" s="35">
        <v>20.964024390243903</v>
      </c>
      <c r="AJ67" s="30">
        <v>47.252579273171357</v>
      </c>
      <c r="AK67" s="36">
        <v>1</v>
      </c>
      <c r="AL67" s="37">
        <v>1</v>
      </c>
      <c r="AM67" s="37">
        <v>10</v>
      </c>
      <c r="AN67" s="36">
        <v>5.5</v>
      </c>
      <c r="AO67" s="36">
        <v>3.25</v>
      </c>
      <c r="AP67" s="30">
        <v>25.75</v>
      </c>
      <c r="AQ67" s="33">
        <v>45.97256097560976</v>
      </c>
      <c r="AR67" s="38">
        <v>4.0846970118134703E-3</v>
      </c>
      <c r="AS67" s="39">
        <v>3.8235318344063201</v>
      </c>
      <c r="AT67" s="40">
        <v>0.49787053659064001</v>
      </c>
      <c r="AU67" s="32">
        <v>3.2987513268163098</v>
      </c>
      <c r="AV67" s="41">
        <v>3.5514617711404761</v>
      </c>
      <c r="AW67" s="30">
        <v>3.5615319696943364</v>
      </c>
    </row>
    <row r="68" spans="1:49" x14ac:dyDescent="0.3">
      <c r="A68" s="26">
        <v>61</v>
      </c>
      <c r="B68" s="26">
        <v>1818011</v>
      </c>
      <c r="C68" s="27" t="s">
        <v>116</v>
      </c>
      <c r="D68" s="44">
        <v>62924</v>
      </c>
      <c r="E68" s="29">
        <v>39.931751508634271</v>
      </c>
      <c r="F68" s="48">
        <v>12.886286873911454</v>
      </c>
      <c r="G68" s="30">
        <v>29.288970583696816</v>
      </c>
      <c r="H68" s="31">
        <v>21.394729706538996</v>
      </c>
      <c r="I68" s="32">
        <v>36.61247789116284</v>
      </c>
      <c r="J68" s="32">
        <v>34.977560231390157</v>
      </c>
      <c r="K68" s="33">
        <v>35.785683599151611</v>
      </c>
      <c r="L68" s="32">
        <v>1</v>
      </c>
      <c r="M68" s="32">
        <v>10.762753480389037</v>
      </c>
      <c r="N68" s="32">
        <v>11.161370943728242</v>
      </c>
      <c r="O68" s="32">
        <v>30.179188672326223</v>
      </c>
      <c r="P68" s="32">
        <v>1</v>
      </c>
      <c r="Q68" s="32">
        <v>1</v>
      </c>
      <c r="R68" s="32">
        <v>1</v>
      </c>
      <c r="S68" s="32">
        <v>39.271168393617657</v>
      </c>
      <c r="T68" s="33">
        <v>5.5620750987184717</v>
      </c>
      <c r="U68" s="34">
        <v>8.7453340352557731</v>
      </c>
      <c r="V68" s="34">
        <v>37.610325551458907</v>
      </c>
      <c r="W68" s="32">
        <v>1</v>
      </c>
      <c r="X68" s="32">
        <v>41.748895724319155</v>
      </c>
      <c r="Y68" s="32">
        <v>48.758526752701208</v>
      </c>
      <c r="Z68" s="33">
        <v>45.117786393726682</v>
      </c>
      <c r="AA68" s="33">
        <v>55.513813296194492</v>
      </c>
      <c r="AB68" s="32">
        <v>7.8909545224561093</v>
      </c>
      <c r="AC68" s="32">
        <v>1</v>
      </c>
      <c r="AD68" s="32">
        <v>7.947368421052631</v>
      </c>
      <c r="AE68" s="32">
        <v>4.3895621256058952</v>
      </c>
      <c r="AF68" s="32">
        <v>1</v>
      </c>
      <c r="AG68" s="33">
        <v>15.061324261203536</v>
      </c>
      <c r="AH68" s="34">
        <v>29.773981718713141</v>
      </c>
      <c r="AI68" s="35">
        <v>33.037195121951221</v>
      </c>
      <c r="AJ68" s="30">
        <v>74.540236661473045</v>
      </c>
      <c r="AK68" s="36">
        <v>1</v>
      </c>
      <c r="AL68" s="37">
        <v>10</v>
      </c>
      <c r="AM68" s="37">
        <v>1</v>
      </c>
      <c r="AN68" s="36">
        <v>5.5</v>
      </c>
      <c r="AO68" s="36">
        <v>3.25</v>
      </c>
      <c r="AP68" s="30">
        <v>25.75</v>
      </c>
      <c r="AQ68" s="33">
        <v>76.155487804878049</v>
      </c>
      <c r="AR68" s="38">
        <v>1.0531484808504301E-2</v>
      </c>
      <c r="AS68" s="39">
        <v>8.2798502641390801</v>
      </c>
      <c r="AT68" s="40">
        <v>1.5564444582795101</v>
      </c>
      <c r="AU68" s="32">
        <v>8.1863637243665899</v>
      </c>
      <c r="AV68" s="41">
        <v>8.2329743012799028</v>
      </c>
      <c r="AW68" s="30">
        <v>8.2615216572202197</v>
      </c>
    </row>
    <row r="69" spans="1:49" x14ac:dyDescent="0.3">
      <c r="A69" s="26">
        <v>62</v>
      </c>
      <c r="B69" s="26">
        <v>2479011</v>
      </c>
      <c r="C69" s="27" t="s">
        <v>152</v>
      </c>
      <c r="D69" s="44">
        <v>61945</v>
      </c>
      <c r="E69" s="29">
        <v>39.05320060722665</v>
      </c>
      <c r="F69" s="48">
        <v>12.675738391638463</v>
      </c>
      <c r="G69" s="30">
        <v>26.165217018550347</v>
      </c>
      <c r="H69" s="31">
        <v>19.372291844040973</v>
      </c>
      <c r="I69" s="32">
        <v>12.423782007758302</v>
      </c>
      <c r="J69" s="32">
        <v>35.514553232706426</v>
      </c>
      <c r="K69" s="33">
        <v>21.005358065647737</v>
      </c>
      <c r="L69" s="32">
        <v>1</v>
      </c>
      <c r="M69" s="32">
        <v>1</v>
      </c>
      <c r="N69" s="32">
        <v>73.253753117153593</v>
      </c>
      <c r="O69" s="32">
        <v>58.981435818263201</v>
      </c>
      <c r="P69" s="32">
        <v>1</v>
      </c>
      <c r="Q69" s="32">
        <v>1</v>
      </c>
      <c r="R69" s="32">
        <v>1</v>
      </c>
      <c r="S69" s="32">
        <v>39.876019049156568</v>
      </c>
      <c r="T69" s="33">
        <v>5.3546600062903389</v>
      </c>
      <c r="U69" s="34">
        <v>8.1484352897445618</v>
      </c>
      <c r="V69" s="34">
        <v>30.751142142222935</v>
      </c>
      <c r="W69" s="32">
        <v>1</v>
      </c>
      <c r="X69" s="32">
        <v>43.998537584745158</v>
      </c>
      <c r="Y69" s="32">
        <v>42.445870936639835</v>
      </c>
      <c r="Z69" s="33">
        <v>43.215231663419203</v>
      </c>
      <c r="AA69" s="33">
        <v>52.80719344577011</v>
      </c>
      <c r="AB69" s="32">
        <v>8.924107988320392</v>
      </c>
      <c r="AC69" s="32">
        <v>1</v>
      </c>
      <c r="AD69" s="32">
        <v>1</v>
      </c>
      <c r="AE69" s="32">
        <v>8.6535505478867947</v>
      </c>
      <c r="AF69" s="32">
        <v>1</v>
      </c>
      <c r="AG69" s="33">
        <v>14.797923695840305</v>
      </c>
      <c r="AH69" s="34">
        <v>29.013995377698368</v>
      </c>
      <c r="AI69" s="35">
        <v>34.003048780487809</v>
      </c>
      <c r="AJ69" s="30">
        <v>76.723249252537173</v>
      </c>
      <c r="AK69" s="36">
        <v>1</v>
      </c>
      <c r="AL69" s="37">
        <v>10</v>
      </c>
      <c r="AM69" s="37">
        <v>1</v>
      </c>
      <c r="AN69" s="36">
        <v>5.5</v>
      </c>
      <c r="AO69" s="36">
        <v>3.25</v>
      </c>
      <c r="AP69" s="30">
        <v>25.75</v>
      </c>
      <c r="AQ69" s="33">
        <v>78.570121951219519</v>
      </c>
      <c r="AR69" s="38">
        <v>1.3299691675983501E-2</v>
      </c>
      <c r="AS69" s="39">
        <v>10.193363112691801</v>
      </c>
      <c r="AT69" s="40">
        <v>1.7432963152689001</v>
      </c>
      <c r="AU69" s="32">
        <v>9.0490899204452298</v>
      </c>
      <c r="AV69" s="41">
        <v>9.6042000915483623</v>
      </c>
      <c r="AW69" s="30">
        <v>9.6381594493953369</v>
      </c>
    </row>
    <row r="70" spans="1:49" x14ac:dyDescent="0.3">
      <c r="A70" s="26">
        <v>63</v>
      </c>
      <c r="B70" s="26">
        <v>2661011</v>
      </c>
      <c r="C70" s="27" t="s">
        <v>94</v>
      </c>
      <c r="D70" s="44">
        <v>198046</v>
      </c>
      <c r="E70" s="29">
        <v>38.599515884626612</v>
      </c>
      <c r="F70" s="48">
        <v>12.567010906844089</v>
      </c>
      <c r="G70" s="30">
        <v>74.402065441064536</v>
      </c>
      <c r="H70" s="31">
        <v>50.602677526752942</v>
      </c>
      <c r="I70" s="32">
        <v>40.304545111622922</v>
      </c>
      <c r="J70" s="32">
        <v>22.590983912828221</v>
      </c>
      <c r="K70" s="33">
        <v>30.174812844995952</v>
      </c>
      <c r="L70" s="32">
        <v>12.739357289953647</v>
      </c>
      <c r="M70" s="32">
        <v>2.5509313492824832</v>
      </c>
      <c r="N70" s="32">
        <v>20.371078595775419</v>
      </c>
      <c r="O70" s="32">
        <v>22.168138145314632</v>
      </c>
      <c r="P70" s="32">
        <v>42.352838427084791</v>
      </c>
      <c r="Q70" s="32">
        <v>47.237258010765338</v>
      </c>
      <c r="R70" s="32">
        <v>32.361214061379684</v>
      </c>
      <c r="S70" s="32">
        <v>1</v>
      </c>
      <c r="T70" s="33">
        <v>14.518984318258417</v>
      </c>
      <c r="U70" s="34">
        <v>34.521509790902215</v>
      </c>
      <c r="V70" s="34">
        <v>54.507131550245894</v>
      </c>
      <c r="W70" s="32">
        <v>4.8071632608217971</v>
      </c>
      <c r="X70" s="32">
        <v>80.815223952371937</v>
      </c>
      <c r="Y70" s="32">
        <v>28.693300251199599</v>
      </c>
      <c r="Z70" s="33">
        <v>48.154496007468978</v>
      </c>
      <c r="AA70" s="33">
        <v>59.83390900203581</v>
      </c>
      <c r="AB70" s="32">
        <v>9.2110795157428793</v>
      </c>
      <c r="AC70" s="32">
        <v>34.617693237105129</v>
      </c>
      <c r="AD70" s="32">
        <v>12.578947368421051</v>
      </c>
      <c r="AE70" s="32">
        <v>1</v>
      </c>
      <c r="AF70" s="32">
        <v>26.004443049729627</v>
      </c>
      <c r="AG70" s="33">
        <v>28.608557423278526</v>
      </c>
      <c r="AH70" s="34">
        <v>68.861643309421964</v>
      </c>
      <c r="AI70" s="35">
        <v>0.5</v>
      </c>
      <c r="AJ70" s="30">
        <v>1</v>
      </c>
      <c r="AK70" s="36">
        <v>1</v>
      </c>
      <c r="AL70" s="37">
        <v>1</v>
      </c>
      <c r="AM70" s="37">
        <v>1</v>
      </c>
      <c r="AN70" s="36">
        <v>1</v>
      </c>
      <c r="AO70" s="36">
        <v>1</v>
      </c>
      <c r="AP70" s="30">
        <v>1</v>
      </c>
      <c r="AQ70" s="33">
        <v>1</v>
      </c>
      <c r="AR70" s="38">
        <v>0</v>
      </c>
      <c r="AS70" s="39">
        <v>1</v>
      </c>
      <c r="AT70" s="40">
        <v>0</v>
      </c>
      <c r="AU70" s="32">
        <v>1</v>
      </c>
      <c r="AV70" s="41">
        <v>1</v>
      </c>
      <c r="AW70" s="30">
        <v>1</v>
      </c>
    </row>
    <row r="71" spans="1:49" x14ac:dyDescent="0.3">
      <c r="A71" s="26">
        <v>64</v>
      </c>
      <c r="B71" s="26">
        <v>2607011</v>
      </c>
      <c r="C71" s="27" t="s">
        <v>106</v>
      </c>
      <c r="D71" s="44">
        <v>70677</v>
      </c>
      <c r="E71" s="29">
        <v>38.558430786177681</v>
      </c>
      <c r="F71" s="48">
        <v>12.557164687224258</v>
      </c>
      <c r="G71" s="30">
        <v>41.519511198503196</v>
      </c>
      <c r="H71" s="31">
        <v>29.313250774971763</v>
      </c>
      <c r="I71" s="32">
        <v>26.030992277211386</v>
      </c>
      <c r="J71" s="32">
        <v>31.250350184642691</v>
      </c>
      <c r="K71" s="33">
        <v>28.521529137067411</v>
      </c>
      <c r="L71" s="32">
        <v>9.0232150378591118</v>
      </c>
      <c r="M71" s="32">
        <v>14.037724436521064</v>
      </c>
      <c r="N71" s="32">
        <v>10.046706923937846</v>
      </c>
      <c r="O71" s="32">
        <v>41.530140482482707</v>
      </c>
      <c r="P71" s="32">
        <v>24.175189210437377</v>
      </c>
      <c r="Q71" s="32">
        <v>1</v>
      </c>
      <c r="R71" s="32">
        <v>1</v>
      </c>
      <c r="S71" s="32">
        <v>35.072965745574855</v>
      </c>
      <c r="T71" s="33">
        <v>10.276377201543623</v>
      </c>
      <c r="U71" s="34">
        <v>22.31214336525769</v>
      </c>
      <c r="V71" s="34">
        <v>33.594311091302686</v>
      </c>
      <c r="W71" s="32">
        <v>21.42042042042041</v>
      </c>
      <c r="X71" s="32">
        <v>47.382261289933687</v>
      </c>
      <c r="Y71" s="32">
        <v>29.523355521813123</v>
      </c>
      <c r="Z71" s="33">
        <v>37.401648967527571</v>
      </c>
      <c r="AA71" s="33">
        <v>44.536651696760366</v>
      </c>
      <c r="AB71" s="32">
        <v>2.0230793800649556</v>
      </c>
      <c r="AC71" s="32">
        <v>1</v>
      </c>
      <c r="AD71" s="32">
        <v>6.5192982456140269</v>
      </c>
      <c r="AE71" s="32">
        <v>7.2270268470504169</v>
      </c>
      <c r="AF71" s="32">
        <v>1</v>
      </c>
      <c r="AG71" s="33">
        <v>16.388592234980482</v>
      </c>
      <c r="AH71" s="34">
        <v>33.603531323308026</v>
      </c>
      <c r="AI71" s="35">
        <v>18.380701219512197</v>
      </c>
      <c r="AJ71" s="30">
        <v>41.413778582557804</v>
      </c>
      <c r="AK71" s="36">
        <v>4.4249999999999998</v>
      </c>
      <c r="AL71" s="37">
        <v>10</v>
      </c>
      <c r="AM71" s="37">
        <v>1</v>
      </c>
      <c r="AN71" s="36">
        <v>5.5</v>
      </c>
      <c r="AO71" s="36">
        <v>4.9625000000000004</v>
      </c>
      <c r="AP71" s="30">
        <v>44.587500000000006</v>
      </c>
      <c r="AQ71" s="33">
        <v>34.804878048780488</v>
      </c>
      <c r="AR71" s="38">
        <v>3.6136739564049503E-2</v>
      </c>
      <c r="AS71" s="39">
        <v>25.9793887418456</v>
      </c>
      <c r="AT71" s="40">
        <v>3.9491945523681999</v>
      </c>
      <c r="AU71" s="32">
        <v>19.234090089521501</v>
      </c>
      <c r="AV71" s="41">
        <v>22.353744731730274</v>
      </c>
      <c r="AW71" s="30">
        <v>22.438024438269185</v>
      </c>
    </row>
    <row r="72" spans="1:49" x14ac:dyDescent="0.3">
      <c r="A72" s="26">
        <v>65</v>
      </c>
      <c r="B72" s="26">
        <v>1417021</v>
      </c>
      <c r="C72" s="27" t="s">
        <v>121</v>
      </c>
      <c r="D72" s="44">
        <v>45021</v>
      </c>
      <c r="E72" s="29">
        <v>37.967451552559538</v>
      </c>
      <c r="F72" s="48">
        <v>12.415533985470049</v>
      </c>
      <c r="G72" s="30">
        <v>24.382338715364789</v>
      </c>
      <c r="H72" s="31">
        <v>18.217988052339777</v>
      </c>
      <c r="I72" s="32">
        <v>45.534717132005063</v>
      </c>
      <c r="J72" s="32">
        <v>48.489038448723797</v>
      </c>
      <c r="K72" s="33">
        <v>46.98866512006439</v>
      </c>
      <c r="L72" s="32">
        <v>1</v>
      </c>
      <c r="M72" s="32">
        <v>4.4112497501166059</v>
      </c>
      <c r="N72" s="32">
        <v>43.606390701882916</v>
      </c>
      <c r="O72" s="32">
        <v>100</v>
      </c>
      <c r="P72" s="32">
        <v>1</v>
      </c>
      <c r="Q72" s="32">
        <v>1</v>
      </c>
      <c r="R72" s="32">
        <v>1</v>
      </c>
      <c r="S72" s="32">
        <v>1</v>
      </c>
      <c r="T72" s="33">
        <v>4.5897542523728694</v>
      </c>
      <c r="U72" s="34">
        <v>5.947191013820702</v>
      </c>
      <c r="V72" s="34">
        <v>41.934997001399346</v>
      </c>
      <c r="W72" s="32">
        <v>1</v>
      </c>
      <c r="X72" s="32">
        <v>34.509788269825286</v>
      </c>
      <c r="Y72" s="32">
        <v>42.155589803127285</v>
      </c>
      <c r="Z72" s="33">
        <v>38.141584635349489</v>
      </c>
      <c r="AA72" s="33">
        <v>45.589301870056644</v>
      </c>
      <c r="AB72" s="32">
        <v>2.4599029337524274</v>
      </c>
      <c r="AC72" s="32">
        <v>1</v>
      </c>
      <c r="AD72" s="32">
        <v>18.600000000000001</v>
      </c>
      <c r="AE72" s="32">
        <v>1</v>
      </c>
      <c r="AF72" s="32">
        <v>1</v>
      </c>
      <c r="AG72" s="33">
        <v>13.144874134204294</v>
      </c>
      <c r="AH72" s="34">
        <v>24.244472251841032</v>
      </c>
      <c r="AI72" s="35">
        <v>25.745335365853663</v>
      </c>
      <c r="AJ72" s="30">
        <v>58.059249589421832</v>
      </c>
      <c r="AK72" s="36">
        <v>4.4249999999999998</v>
      </c>
      <c r="AL72" s="37">
        <v>10</v>
      </c>
      <c r="AM72" s="37">
        <v>1</v>
      </c>
      <c r="AN72" s="36">
        <v>5.5</v>
      </c>
      <c r="AO72" s="36">
        <v>4.9625000000000004</v>
      </c>
      <c r="AP72" s="30">
        <v>44.587500000000006</v>
      </c>
      <c r="AQ72" s="33">
        <v>53.216463414634148</v>
      </c>
      <c r="AR72" s="38">
        <v>7.61439289556788E-2</v>
      </c>
      <c r="AS72" s="39">
        <v>53.6342117374531</v>
      </c>
      <c r="AT72" s="40">
        <v>5.6274311188705601</v>
      </c>
      <c r="AU72" s="32">
        <v>26.982788296041299</v>
      </c>
      <c r="AV72" s="41">
        <v>38.042089594773188</v>
      </c>
      <c r="AW72" s="30">
        <v>38.188288609506031</v>
      </c>
    </row>
    <row r="73" spans="1:49" x14ac:dyDescent="0.3">
      <c r="A73" s="26">
        <v>66</v>
      </c>
      <c r="B73" s="26">
        <v>614011</v>
      </c>
      <c r="C73" s="27" t="s">
        <v>125</v>
      </c>
      <c r="D73" s="44">
        <v>48650</v>
      </c>
      <c r="E73" s="29">
        <v>37.301736699462651</v>
      </c>
      <c r="F73" s="48">
        <v>12.255992572762416</v>
      </c>
      <c r="G73" s="30">
        <v>26.129147942384478</v>
      </c>
      <c r="H73" s="31">
        <v>19.348939340784288</v>
      </c>
      <c r="I73" s="32">
        <v>3.424276041351797</v>
      </c>
      <c r="J73" s="32">
        <v>1</v>
      </c>
      <c r="K73" s="33">
        <v>1.8504799489191437</v>
      </c>
      <c r="L73" s="32">
        <v>1</v>
      </c>
      <c r="M73" s="32">
        <v>10.470372559095582</v>
      </c>
      <c r="N73" s="32">
        <v>14.142735976632238</v>
      </c>
      <c r="O73" s="32">
        <v>79.440348742392956</v>
      </c>
      <c r="P73" s="32">
        <v>1</v>
      </c>
      <c r="Q73" s="32">
        <v>1</v>
      </c>
      <c r="R73" s="32">
        <v>1</v>
      </c>
      <c r="S73" s="32">
        <v>100</v>
      </c>
      <c r="T73" s="33">
        <v>5.06060387663649</v>
      </c>
      <c r="U73" s="34">
        <v>7.3022011375163123</v>
      </c>
      <c r="V73" s="34">
        <v>38.881490236382319</v>
      </c>
      <c r="W73" s="32">
        <v>1</v>
      </c>
      <c r="X73" s="32">
        <v>32.943314183679703</v>
      </c>
      <c r="Y73" s="32">
        <v>68.810718817528922</v>
      </c>
      <c r="Z73" s="33">
        <v>47.611481065082366</v>
      </c>
      <c r="AA73" s="33">
        <v>59.061402961222399</v>
      </c>
      <c r="AB73" s="32">
        <v>1</v>
      </c>
      <c r="AC73" s="32">
        <v>1</v>
      </c>
      <c r="AD73" s="32">
        <v>3.3157894736842106</v>
      </c>
      <c r="AE73" s="32">
        <v>9.3578783013944822</v>
      </c>
      <c r="AF73" s="32">
        <v>1</v>
      </c>
      <c r="AG73" s="33">
        <v>13.584798114997598</v>
      </c>
      <c r="AH73" s="34">
        <v>25.513779384977617</v>
      </c>
      <c r="AI73" s="35">
        <v>26.509969512195124</v>
      </c>
      <c r="AJ73" s="30">
        <v>59.787467890680936</v>
      </c>
      <c r="AK73" s="36">
        <v>4.4249999999999998</v>
      </c>
      <c r="AL73" s="37">
        <v>10</v>
      </c>
      <c r="AM73" s="37">
        <v>1</v>
      </c>
      <c r="AN73" s="36">
        <v>5.5</v>
      </c>
      <c r="AO73" s="36">
        <v>4.9625000000000004</v>
      </c>
      <c r="AP73" s="30">
        <v>44.587500000000006</v>
      </c>
      <c r="AQ73" s="33">
        <v>55.128048780487802</v>
      </c>
      <c r="AR73" s="38">
        <v>4.22063660525972E-2</v>
      </c>
      <c r="AS73" s="39">
        <v>30.174995800045</v>
      </c>
      <c r="AT73" s="40">
        <v>5.7063821698811399</v>
      </c>
      <c r="AU73" s="32">
        <v>27.3473184699032</v>
      </c>
      <c r="AV73" s="41">
        <v>28.726385431721514</v>
      </c>
      <c r="AW73" s="30">
        <v>28.835816899453629</v>
      </c>
    </row>
    <row r="74" spans="1:49" x14ac:dyDescent="0.3">
      <c r="A74" s="26">
        <v>67</v>
      </c>
      <c r="B74" s="26">
        <v>1862011</v>
      </c>
      <c r="C74" s="27" t="s">
        <v>157</v>
      </c>
      <c r="D74" s="44">
        <v>62720</v>
      </c>
      <c r="E74" s="29">
        <v>37.222369368442202</v>
      </c>
      <c r="F74" s="48">
        <v>12.236971852321927</v>
      </c>
      <c r="G74" s="30">
        <v>31.895966283684984</v>
      </c>
      <c r="H74" s="31">
        <v>23.082598708067739</v>
      </c>
      <c r="I74" s="32">
        <v>68.695743922569051</v>
      </c>
      <c r="J74" s="32">
        <v>1</v>
      </c>
      <c r="K74" s="33">
        <v>8.2882895655598965</v>
      </c>
      <c r="L74" s="32">
        <v>19.082167386185262</v>
      </c>
      <c r="M74" s="32">
        <v>8.345880500637751</v>
      </c>
      <c r="N74" s="32">
        <v>21.38884264232005</v>
      </c>
      <c r="O74" s="32">
        <v>58.056369838356737</v>
      </c>
      <c r="P74" s="32">
        <v>27.115319640084287</v>
      </c>
      <c r="Q74" s="32">
        <v>1</v>
      </c>
      <c r="R74" s="32">
        <v>1</v>
      </c>
      <c r="S74" s="32">
        <v>1</v>
      </c>
      <c r="T74" s="33">
        <v>7.0755044374084894</v>
      </c>
      <c r="U74" s="34">
        <v>13.100678012921918</v>
      </c>
      <c r="V74" s="34">
        <v>37.729402503188766</v>
      </c>
      <c r="W74" s="32">
        <v>5.424424424424422</v>
      </c>
      <c r="X74" s="32">
        <v>41.79917017512296</v>
      </c>
      <c r="Y74" s="32">
        <v>37.534714401501155</v>
      </c>
      <c r="Z74" s="33">
        <v>39.609593721003819</v>
      </c>
      <c r="AA74" s="33">
        <v>47.677726696181466</v>
      </c>
      <c r="AB74" s="32">
        <v>1</v>
      </c>
      <c r="AC74" s="32">
        <v>1</v>
      </c>
      <c r="AD74" s="32">
        <v>8.0245614035087627</v>
      </c>
      <c r="AE74" s="32">
        <v>1</v>
      </c>
      <c r="AF74" s="32">
        <v>1</v>
      </c>
      <c r="AG74" s="33">
        <v>13.365735337404701</v>
      </c>
      <c r="AH74" s="34">
        <v>24.881720305811339</v>
      </c>
      <c r="AI74" s="35">
        <v>24.940457317073175</v>
      </c>
      <c r="AJ74" s="30">
        <v>56.240072430201728</v>
      </c>
      <c r="AK74" s="36">
        <v>4.4249999999999998</v>
      </c>
      <c r="AL74" s="37">
        <v>10</v>
      </c>
      <c r="AM74" s="37">
        <v>1</v>
      </c>
      <c r="AN74" s="36">
        <v>5.5</v>
      </c>
      <c r="AO74" s="36">
        <v>4.9625000000000004</v>
      </c>
      <c r="AP74" s="30">
        <v>44.587500000000006</v>
      </c>
      <c r="AQ74" s="33">
        <v>51.204268292682926</v>
      </c>
      <c r="AR74" s="38">
        <v>3.4448910239142302E-2</v>
      </c>
      <c r="AS74" s="39">
        <v>24.812682908796798</v>
      </c>
      <c r="AT74" s="40">
        <v>3.0624667241631598</v>
      </c>
      <c r="AU74" s="32">
        <v>15.139919774544101</v>
      </c>
      <c r="AV74" s="41">
        <v>19.3820026991636</v>
      </c>
      <c r="AW74" s="30">
        <v>19.454553430313858</v>
      </c>
    </row>
    <row r="75" spans="1:49" x14ac:dyDescent="0.3">
      <c r="A75" s="26">
        <v>68</v>
      </c>
      <c r="B75" s="26">
        <v>2415041</v>
      </c>
      <c r="C75" s="27" t="s">
        <v>148</v>
      </c>
      <c r="D75" s="44">
        <v>48677</v>
      </c>
      <c r="E75" s="29">
        <v>36.595646199473194</v>
      </c>
      <c r="F75" s="48">
        <v>12.086774963535719</v>
      </c>
      <c r="G75" s="30">
        <v>39.004222443024211</v>
      </c>
      <c r="H75" s="31">
        <v>27.684756366528344</v>
      </c>
      <c r="I75" s="32">
        <v>47.035695684276511</v>
      </c>
      <c r="J75" s="32">
        <v>44.922263081126573</v>
      </c>
      <c r="K75" s="33">
        <v>45.966834736937017</v>
      </c>
      <c r="L75" s="32">
        <v>1</v>
      </c>
      <c r="M75" s="32">
        <v>7.3100797091028618</v>
      </c>
      <c r="N75" s="32">
        <v>14.135446006597718</v>
      </c>
      <c r="O75" s="32">
        <v>79.38747495392559</v>
      </c>
      <c r="P75" s="32">
        <v>1</v>
      </c>
      <c r="Q75" s="32">
        <v>1</v>
      </c>
      <c r="R75" s="32">
        <v>1</v>
      </c>
      <c r="S75" s="32">
        <v>50.472543501037485</v>
      </c>
      <c r="T75" s="33">
        <v>6.4391937039910498</v>
      </c>
      <c r="U75" s="34">
        <v>11.269504234360985</v>
      </c>
      <c r="V75" s="34">
        <v>48.325597818271468</v>
      </c>
      <c r="W75" s="32">
        <v>1</v>
      </c>
      <c r="X75" s="32">
        <v>51.974177525902817</v>
      </c>
      <c r="Y75" s="32">
        <v>56.954084103309064</v>
      </c>
      <c r="Z75" s="33">
        <v>54.40718406617443</v>
      </c>
      <c r="AA75" s="33">
        <v>68.729132539425748</v>
      </c>
      <c r="AB75" s="32">
        <v>2.5348989058140816</v>
      </c>
      <c r="AC75" s="32">
        <v>1</v>
      </c>
      <c r="AD75" s="32">
        <v>7.3684210526315788</v>
      </c>
      <c r="AE75" s="32">
        <v>12.359175087226008</v>
      </c>
      <c r="AF75" s="32">
        <v>1</v>
      </c>
      <c r="AG75" s="33">
        <v>18.245725638875033</v>
      </c>
      <c r="AH75" s="34">
        <v>38.961894994455825</v>
      </c>
      <c r="AI75" s="35">
        <v>24.477652439024396</v>
      </c>
      <c r="AJ75" s="30">
        <v>55.194045563650171</v>
      </c>
      <c r="AK75" s="36">
        <v>4.4249999999999998</v>
      </c>
      <c r="AL75" s="37">
        <v>1</v>
      </c>
      <c r="AM75" s="37">
        <v>1</v>
      </c>
      <c r="AN75" s="36">
        <v>1</v>
      </c>
      <c r="AO75" s="36">
        <v>2.7124999999999999</v>
      </c>
      <c r="AP75" s="30">
        <v>19.837499999999999</v>
      </c>
      <c r="AQ75" s="33">
        <v>56.234756097560982</v>
      </c>
      <c r="AR75" s="38">
        <v>0</v>
      </c>
      <c r="AS75" s="39">
        <v>1</v>
      </c>
      <c r="AT75" s="40">
        <v>0</v>
      </c>
      <c r="AU75" s="32">
        <v>1</v>
      </c>
      <c r="AV75" s="41">
        <v>1</v>
      </c>
      <c r="AW75" s="30">
        <v>1</v>
      </c>
    </row>
    <row r="76" spans="1:49" x14ac:dyDescent="0.3">
      <c r="A76" s="26">
        <v>69</v>
      </c>
      <c r="B76" s="26">
        <v>1463011</v>
      </c>
      <c r="C76" s="27" t="s">
        <v>103</v>
      </c>
      <c r="D76" s="44">
        <v>216159</v>
      </c>
      <c r="E76" s="29">
        <v>36.113621456461885</v>
      </c>
      <c r="F76" s="48">
        <v>11.971255671601179</v>
      </c>
      <c r="G76" s="30">
        <v>52.671657383083122</v>
      </c>
      <c r="H76" s="31">
        <v>36.533577929924448</v>
      </c>
      <c r="I76" s="32">
        <v>25.552974077088638</v>
      </c>
      <c r="J76" s="32">
        <v>1</v>
      </c>
      <c r="K76" s="33">
        <v>5.0549949631120938</v>
      </c>
      <c r="L76" s="32">
        <v>12.017993378805581</v>
      </c>
      <c r="M76" s="32">
        <v>7.3943711573425182</v>
      </c>
      <c r="N76" s="32">
        <v>15.789902462149541</v>
      </c>
      <c r="O76" s="32">
        <v>24.343150170707446</v>
      </c>
      <c r="P76" s="32">
        <v>16.155074253915753</v>
      </c>
      <c r="Q76" s="32">
        <v>15.120938753417628</v>
      </c>
      <c r="R76" s="32">
        <v>29.733307426477719</v>
      </c>
      <c r="S76" s="32">
        <v>12.140757497952894</v>
      </c>
      <c r="T76" s="33">
        <v>13.53313898288541</v>
      </c>
      <c r="U76" s="34">
        <v>31.684446021513697</v>
      </c>
      <c r="V76" s="34">
        <v>28.708941681817549</v>
      </c>
      <c r="W76" s="32">
        <v>5.2137375470708838</v>
      </c>
      <c r="X76" s="32">
        <v>29.509002345687662</v>
      </c>
      <c r="Y76" s="32">
        <v>31.438124316249247</v>
      </c>
      <c r="Z76" s="33">
        <v>30.458294177320887</v>
      </c>
      <c r="AA76" s="33">
        <v>34.658869152930265</v>
      </c>
      <c r="AB76" s="32">
        <v>1</v>
      </c>
      <c r="AC76" s="32">
        <v>36.858942545690951</v>
      </c>
      <c r="AD76" s="32">
        <v>42.812865497076118</v>
      </c>
      <c r="AE76" s="32">
        <v>5.521343329253372</v>
      </c>
      <c r="AF76" s="32">
        <v>30.994541484913317</v>
      </c>
      <c r="AG76" s="33">
        <v>23.321162737827823</v>
      </c>
      <c r="AH76" s="34">
        <v>53.605989871642485</v>
      </c>
      <c r="AI76" s="35">
        <v>13.800609756097561</v>
      </c>
      <c r="AJ76" s="30">
        <v>31.061902556112354</v>
      </c>
      <c r="AK76" s="36">
        <v>1</v>
      </c>
      <c r="AL76" s="37">
        <v>10</v>
      </c>
      <c r="AM76" s="37">
        <v>1</v>
      </c>
      <c r="AN76" s="36">
        <v>5.5</v>
      </c>
      <c r="AO76" s="36">
        <v>3.25</v>
      </c>
      <c r="AP76" s="30">
        <v>25.75</v>
      </c>
      <c r="AQ76" s="33">
        <v>28.064024390243901</v>
      </c>
      <c r="AR76" s="38">
        <v>5.9539556043128404E-4</v>
      </c>
      <c r="AS76" s="39">
        <v>1.4115649983535901</v>
      </c>
      <c r="AT76" s="40">
        <v>4.0997421717700898E-2</v>
      </c>
      <c r="AU76" s="32">
        <v>1.1892919356404901</v>
      </c>
      <c r="AV76" s="41">
        <v>1.2956708182151462</v>
      </c>
      <c r="AW76" s="30">
        <v>1.2968377821413499</v>
      </c>
    </row>
    <row r="77" spans="1:49" x14ac:dyDescent="0.3">
      <c r="A77" s="26">
        <v>70</v>
      </c>
      <c r="B77" s="26">
        <v>1464011</v>
      </c>
      <c r="C77" s="27" t="s">
        <v>138</v>
      </c>
      <c r="D77" s="44">
        <v>76942</v>
      </c>
      <c r="E77" s="29">
        <v>35.840967795284215</v>
      </c>
      <c r="F77" s="48">
        <v>11.905913055191414</v>
      </c>
      <c r="G77" s="30">
        <v>22.766047780766648</v>
      </c>
      <c r="H77" s="31">
        <v>17.171539312139515</v>
      </c>
      <c r="I77" s="32">
        <v>42.38712009198678</v>
      </c>
      <c r="J77" s="32">
        <v>1</v>
      </c>
      <c r="K77" s="33">
        <v>6.5105391552456524</v>
      </c>
      <c r="L77" s="32">
        <v>1</v>
      </c>
      <c r="M77" s="32">
        <v>4.9920427074939511</v>
      </c>
      <c r="N77" s="32">
        <v>17.620158177930293</v>
      </c>
      <c r="O77" s="32">
        <v>29.32118264715195</v>
      </c>
      <c r="P77" s="32">
        <v>1</v>
      </c>
      <c r="Q77" s="32">
        <v>1</v>
      </c>
      <c r="R77" s="32">
        <v>1</v>
      </c>
      <c r="S77" s="32">
        <v>32.298575550414583</v>
      </c>
      <c r="T77" s="33">
        <v>4.3365174696871929</v>
      </c>
      <c r="U77" s="34">
        <v>5.2184266981055858</v>
      </c>
      <c r="V77" s="34">
        <v>24.952256244963738</v>
      </c>
      <c r="W77" s="32">
        <v>1</v>
      </c>
      <c r="X77" s="32">
        <v>53.465620591728502</v>
      </c>
      <c r="Y77" s="32">
        <v>53.386499409661923</v>
      </c>
      <c r="Z77" s="33">
        <v>53.426045353905074</v>
      </c>
      <c r="AA77" s="33">
        <v>67.333341147806294</v>
      </c>
      <c r="AB77" s="32">
        <v>1</v>
      </c>
      <c r="AC77" s="32">
        <v>1</v>
      </c>
      <c r="AD77" s="32">
        <v>15.821052631578947</v>
      </c>
      <c r="AE77" s="32">
        <v>5.1316348802320659</v>
      </c>
      <c r="AF77" s="32">
        <v>1</v>
      </c>
      <c r="AG77" s="33">
        <v>18.218956156418226</v>
      </c>
      <c r="AH77" s="34">
        <v>38.884657343142692</v>
      </c>
      <c r="AI77" s="35">
        <v>32.26484756097561</v>
      </c>
      <c r="AJ77" s="30">
        <v>72.794584579104736</v>
      </c>
      <c r="AK77" s="36">
        <v>4.4249999999999998</v>
      </c>
      <c r="AL77" s="37">
        <v>10</v>
      </c>
      <c r="AM77" s="37">
        <v>1</v>
      </c>
      <c r="AN77" s="36">
        <v>5.5</v>
      </c>
      <c r="AO77" s="36">
        <v>4.9625000000000004</v>
      </c>
      <c r="AP77" s="30">
        <v>44.587500000000006</v>
      </c>
      <c r="AQ77" s="33">
        <v>69.515243902439025</v>
      </c>
      <c r="AR77" s="38">
        <v>1.84064208092166E-2</v>
      </c>
      <c r="AS77" s="39">
        <v>13.723370904131899</v>
      </c>
      <c r="AT77" s="40">
        <v>2.2243971883619502</v>
      </c>
      <c r="AU77" s="32">
        <v>11.270412913222501</v>
      </c>
      <c r="AV77" s="41">
        <v>12.436561287223656</v>
      </c>
      <c r="AW77" s="30">
        <v>12.481699507297497</v>
      </c>
    </row>
    <row r="78" spans="1:49" x14ac:dyDescent="0.3">
      <c r="A78" s="26">
        <v>71</v>
      </c>
      <c r="B78" s="26">
        <v>1001011</v>
      </c>
      <c r="C78" s="27" t="s">
        <v>111</v>
      </c>
      <c r="D78" s="44">
        <v>58667</v>
      </c>
      <c r="E78" s="29">
        <v>34.582190080812744</v>
      </c>
      <c r="F78" s="48">
        <v>11.604241590423245</v>
      </c>
      <c r="G78" s="30">
        <v>27.601253875231475</v>
      </c>
      <c r="H78" s="31">
        <v>20.302037180964948</v>
      </c>
      <c r="I78" s="32">
        <v>49.248328802944577</v>
      </c>
      <c r="J78" s="32">
        <v>37.443042937256074</v>
      </c>
      <c r="K78" s="33">
        <v>42.941905988867781</v>
      </c>
      <c r="L78" s="32">
        <v>1</v>
      </c>
      <c r="M78" s="32">
        <v>14.088949068471194</v>
      </c>
      <c r="N78" s="32">
        <v>33.696103700367694</v>
      </c>
      <c r="O78" s="32">
        <v>33.521576019699928</v>
      </c>
      <c r="P78" s="32">
        <v>1</v>
      </c>
      <c r="Q78" s="32">
        <v>1</v>
      </c>
      <c r="R78" s="32">
        <v>1</v>
      </c>
      <c r="S78" s="32">
        <v>42.048204271566746</v>
      </c>
      <c r="T78" s="33">
        <v>6.7408146730925136</v>
      </c>
      <c r="U78" s="34">
        <v>12.137508466690033</v>
      </c>
      <c r="V78" s="34">
        <v>24.560108323248166</v>
      </c>
      <c r="W78" s="32">
        <v>1</v>
      </c>
      <c r="X78" s="32">
        <v>42.291820700319377</v>
      </c>
      <c r="Y78" s="32">
        <v>53.519999870674809</v>
      </c>
      <c r="Z78" s="33">
        <v>47.575815688348371</v>
      </c>
      <c r="AA78" s="33">
        <v>59.010664543502621</v>
      </c>
      <c r="AB78" s="32">
        <v>1.7004287987698534</v>
      </c>
      <c r="AC78" s="32">
        <v>1</v>
      </c>
      <c r="AD78" s="32">
        <v>6.5115789473684211</v>
      </c>
      <c r="AE78" s="32">
        <v>3.2544710221173943</v>
      </c>
      <c r="AF78" s="32">
        <v>1</v>
      </c>
      <c r="AG78" s="33">
        <v>14.471120501509708</v>
      </c>
      <c r="AH78" s="34">
        <v>28.071074228122427</v>
      </c>
      <c r="AI78" s="35">
        <v>29.556097560975612</v>
      </c>
      <c r="AJ78" s="30">
        <v>66.672295447846054</v>
      </c>
      <c r="AK78" s="36">
        <v>1</v>
      </c>
      <c r="AL78" s="37">
        <v>1</v>
      </c>
      <c r="AM78" s="37">
        <v>1</v>
      </c>
      <c r="AN78" s="36">
        <v>1</v>
      </c>
      <c r="AO78" s="36">
        <v>1</v>
      </c>
      <c r="AP78" s="30">
        <v>1</v>
      </c>
      <c r="AQ78" s="33">
        <v>73.640243902439025</v>
      </c>
      <c r="AR78" s="38">
        <v>7.4614017404568897E-3</v>
      </c>
      <c r="AS78" s="39">
        <v>6.1576665986595298</v>
      </c>
      <c r="AT78" s="40">
        <v>0.67548860342314299</v>
      </c>
      <c r="AU78" s="32">
        <v>4.1188435732741002</v>
      </c>
      <c r="AV78" s="41">
        <v>5.0361161122687976</v>
      </c>
      <c r="AW78" s="30">
        <v>5.0520459965009303</v>
      </c>
    </row>
    <row r="79" spans="1:49" x14ac:dyDescent="0.3">
      <c r="A79" s="26">
        <v>72</v>
      </c>
      <c r="B79" s="26">
        <v>662011</v>
      </c>
      <c r="C79" s="27" t="s">
        <v>108</v>
      </c>
      <c r="D79" s="44">
        <v>64270</v>
      </c>
      <c r="E79" s="29">
        <v>34.448901897404895</v>
      </c>
      <c r="F79" s="48">
        <v>11.57229850701569</v>
      </c>
      <c r="G79" s="30">
        <v>20.92524296346734</v>
      </c>
      <c r="H79" s="31">
        <v>15.979731673562139</v>
      </c>
      <c r="I79" s="32">
        <v>52.382430737971212</v>
      </c>
      <c r="J79" s="32">
        <v>34.265971681966718</v>
      </c>
      <c r="K79" s="33">
        <v>42.366671904929049</v>
      </c>
      <c r="L79" s="32">
        <v>1</v>
      </c>
      <c r="M79" s="32">
        <v>1</v>
      </c>
      <c r="N79" s="32">
        <v>10.948562397123977</v>
      </c>
      <c r="O79" s="32">
        <v>20.194954317267346</v>
      </c>
      <c r="P79" s="32">
        <v>1</v>
      </c>
      <c r="Q79" s="32">
        <v>1</v>
      </c>
      <c r="R79" s="32">
        <v>1</v>
      </c>
      <c r="S79" s="32">
        <v>75.93931850007796</v>
      </c>
      <c r="T79" s="33">
        <v>4.4692261921532559</v>
      </c>
      <c r="U79" s="34">
        <v>5.6003355989047661</v>
      </c>
      <c r="V79" s="34">
        <v>36.843599268710129</v>
      </c>
      <c r="W79" s="32">
        <v>1</v>
      </c>
      <c r="X79" s="32">
        <v>24.482198978474383</v>
      </c>
      <c r="Y79" s="32">
        <v>53.710425484374319</v>
      </c>
      <c r="Z79" s="33">
        <v>36.262229991093669</v>
      </c>
      <c r="AA79" s="33">
        <v>42.915687016775671</v>
      </c>
      <c r="AB79" s="32">
        <v>12.429889846486082</v>
      </c>
      <c r="AC79" s="32">
        <v>1</v>
      </c>
      <c r="AD79" s="32">
        <v>1</v>
      </c>
      <c r="AE79" s="32">
        <v>8.9407694318201294</v>
      </c>
      <c r="AF79" s="32">
        <v>1</v>
      </c>
      <c r="AG79" s="33">
        <v>11.596068159194532</v>
      </c>
      <c r="AH79" s="34">
        <v>19.775721836418438</v>
      </c>
      <c r="AI79" s="35">
        <v>32.747774390243904</v>
      </c>
      <c r="AJ79" s="30">
        <v>73.886090874636807</v>
      </c>
      <c r="AK79" s="36">
        <v>4.4249999999999998</v>
      </c>
      <c r="AL79" s="37">
        <v>10</v>
      </c>
      <c r="AM79" s="37">
        <v>1</v>
      </c>
      <c r="AN79" s="36">
        <v>5.5</v>
      </c>
      <c r="AO79" s="36">
        <v>4.9625000000000004</v>
      </c>
      <c r="AP79" s="30">
        <v>44.587500000000006</v>
      </c>
      <c r="AQ79" s="33">
        <v>70.722560975609753</v>
      </c>
      <c r="AR79" s="38">
        <v>1.7112526854135501E-2</v>
      </c>
      <c r="AS79" s="39">
        <v>12.828971451258999</v>
      </c>
      <c r="AT79" s="40">
        <v>1.61120670261988</v>
      </c>
      <c r="AU79" s="32">
        <v>8.4392101424312695</v>
      </c>
      <c r="AV79" s="41">
        <v>10.405113453894971</v>
      </c>
      <c r="AW79" s="30">
        <v>10.442233884611818</v>
      </c>
    </row>
    <row r="80" spans="1:49" x14ac:dyDescent="0.3">
      <c r="A80" s="26">
        <v>73</v>
      </c>
      <c r="B80" s="26">
        <v>2475011</v>
      </c>
      <c r="C80" s="27" t="s">
        <v>139</v>
      </c>
      <c r="D80" s="44">
        <v>207381</v>
      </c>
      <c r="E80" s="29">
        <v>33.860087355361713</v>
      </c>
      <c r="F80" s="48">
        <v>11.431186582858734</v>
      </c>
      <c r="G80" s="30">
        <v>32.770309508713098</v>
      </c>
      <c r="H80" s="31">
        <v>23.648682045385215</v>
      </c>
      <c r="I80" s="32">
        <v>5.5497332701362119</v>
      </c>
      <c r="J80" s="32">
        <v>11.309546197578365</v>
      </c>
      <c r="K80" s="33">
        <v>7.9224342725479993</v>
      </c>
      <c r="L80" s="32">
        <v>4.5546834087983035</v>
      </c>
      <c r="M80" s="32">
        <v>5.4433542609978751</v>
      </c>
      <c r="N80" s="32">
        <v>10.249556689327688</v>
      </c>
      <c r="O80" s="32">
        <v>40.022218437669387</v>
      </c>
      <c r="P80" s="32">
        <v>8.8982782792352619</v>
      </c>
      <c r="Q80" s="32">
        <v>15.718648285040599</v>
      </c>
      <c r="R80" s="32">
        <v>1</v>
      </c>
      <c r="S80" s="32">
        <v>1</v>
      </c>
      <c r="T80" s="33">
        <v>6.0749911700732904</v>
      </c>
      <c r="U80" s="34">
        <v>10.221402897748563</v>
      </c>
      <c r="V80" s="34">
        <v>27.66012556598724</v>
      </c>
      <c r="W80" s="32">
        <v>10.791329791329783</v>
      </c>
      <c r="X80" s="32">
        <v>48.036834677896046</v>
      </c>
      <c r="Y80" s="32">
        <v>44.788668412649386</v>
      </c>
      <c r="Z80" s="33">
        <v>46.384327740968104</v>
      </c>
      <c r="AA80" s="33">
        <v>57.315625300453014</v>
      </c>
      <c r="AB80" s="32">
        <v>1.5509965260798408</v>
      </c>
      <c r="AC80" s="32">
        <v>1</v>
      </c>
      <c r="AD80" s="32">
        <v>5.2456140350877112</v>
      </c>
      <c r="AE80" s="32">
        <v>1</v>
      </c>
      <c r="AF80" s="32">
        <v>42.701357585569973</v>
      </c>
      <c r="AG80" s="33">
        <v>20.955219739552046</v>
      </c>
      <c r="AH80" s="34">
        <v>46.779564272177439</v>
      </c>
      <c r="AI80" s="35">
        <v>25.20204268292683</v>
      </c>
      <c r="AJ80" s="30">
        <v>56.831305006948256</v>
      </c>
      <c r="AK80" s="36">
        <v>1</v>
      </c>
      <c r="AL80" s="37">
        <v>4.4249999999999998</v>
      </c>
      <c r="AM80" s="37">
        <v>4.4249999999999998</v>
      </c>
      <c r="AN80" s="36">
        <v>4.4249999999999998</v>
      </c>
      <c r="AO80" s="36">
        <v>2.7124999999999999</v>
      </c>
      <c r="AP80" s="30">
        <v>19.837499999999999</v>
      </c>
      <c r="AQ80" s="33">
        <v>58.045731707317067</v>
      </c>
      <c r="AR80" s="38">
        <v>5.9262336767427499E-3</v>
      </c>
      <c r="AS80" s="39">
        <v>5.0964873027351096</v>
      </c>
      <c r="AT80" s="40">
        <v>0.56265444979531798</v>
      </c>
      <c r="AU80" s="32">
        <v>3.5978694619351401</v>
      </c>
      <c r="AV80" s="41">
        <v>4.2821135003232742</v>
      </c>
      <c r="AW80" s="30">
        <v>4.2950674606758863</v>
      </c>
    </row>
    <row r="81" spans="1:49" x14ac:dyDescent="0.3">
      <c r="A81" s="26">
        <v>74</v>
      </c>
      <c r="B81" s="26">
        <v>1803011</v>
      </c>
      <c r="C81" s="27" t="s">
        <v>128</v>
      </c>
      <c r="D81" s="44">
        <v>46389</v>
      </c>
      <c r="E81" s="29">
        <v>32.552804580259284</v>
      </c>
      <c r="F81" s="48">
        <v>11.117890672788596</v>
      </c>
      <c r="G81" s="30">
        <v>41.612342562861187</v>
      </c>
      <c r="H81" s="31">
        <v>29.373353360591754</v>
      </c>
      <c r="I81" s="32">
        <v>36.594093680930925</v>
      </c>
      <c r="J81" s="32">
        <v>47.088598590183068</v>
      </c>
      <c r="K81" s="33">
        <v>41.511017671371427</v>
      </c>
      <c r="L81" s="32">
        <v>30.337477551873267</v>
      </c>
      <c r="M81" s="32">
        <v>14.242611394942761</v>
      </c>
      <c r="N81" s="32">
        <v>28.566625935594942</v>
      </c>
      <c r="O81" s="32">
        <v>46.597791519419182</v>
      </c>
      <c r="P81" s="32">
        <v>36.309078614026831</v>
      </c>
      <c r="Q81" s="32">
        <v>1</v>
      </c>
      <c r="R81" s="32">
        <v>1</v>
      </c>
      <c r="S81" s="32">
        <v>52.912630149388995</v>
      </c>
      <c r="T81" s="33">
        <v>15.297293263446205</v>
      </c>
      <c r="U81" s="34">
        <v>36.761325744332488</v>
      </c>
      <c r="V81" s="34">
        <v>20.863917092414148</v>
      </c>
      <c r="W81" s="32">
        <v>5.2542542542542519</v>
      </c>
      <c r="X81" s="32">
        <v>49.690575755050723</v>
      </c>
      <c r="Y81" s="32">
        <v>36.539483508901291</v>
      </c>
      <c r="Z81" s="33">
        <v>42.61065563153759</v>
      </c>
      <c r="AA81" s="33">
        <v>51.947109127082925</v>
      </c>
      <c r="AB81" s="32">
        <v>2.8189321582117652</v>
      </c>
      <c r="AC81" s="32">
        <v>1</v>
      </c>
      <c r="AD81" s="32">
        <v>7.6578947368421053</v>
      </c>
      <c r="AE81" s="32">
        <v>10.184550299542343</v>
      </c>
      <c r="AF81" s="32">
        <v>1</v>
      </c>
      <c r="AG81" s="33">
        <v>16.194164541373013</v>
      </c>
      <c r="AH81" s="34">
        <v>33.04255154236899</v>
      </c>
      <c r="AI81" s="35">
        <v>18.26768292682927</v>
      </c>
      <c r="AJ81" s="30">
        <v>41.158335789783976</v>
      </c>
      <c r="AK81" s="36">
        <v>1</v>
      </c>
      <c r="AL81" s="37">
        <v>10</v>
      </c>
      <c r="AM81" s="37">
        <v>1</v>
      </c>
      <c r="AN81" s="36">
        <v>5.5</v>
      </c>
      <c r="AO81" s="36">
        <v>3.25</v>
      </c>
      <c r="AP81" s="30">
        <v>25.75</v>
      </c>
      <c r="AQ81" s="33">
        <v>39.231707317073173</v>
      </c>
      <c r="AR81" s="38">
        <v>0</v>
      </c>
      <c r="AS81" s="39">
        <v>1</v>
      </c>
      <c r="AT81" s="40">
        <v>0</v>
      </c>
      <c r="AU81" s="32">
        <v>1</v>
      </c>
      <c r="AV81" s="41">
        <v>1</v>
      </c>
      <c r="AW81" s="30">
        <v>1</v>
      </c>
    </row>
    <row r="82" spans="1:49" x14ac:dyDescent="0.3">
      <c r="A82" s="26">
        <v>75</v>
      </c>
      <c r="B82" s="26">
        <v>1421021</v>
      </c>
      <c r="C82" s="27" t="s">
        <v>153</v>
      </c>
      <c r="D82" s="44">
        <v>60547</v>
      </c>
      <c r="E82" s="29">
        <v>32.465735333639124</v>
      </c>
      <c r="F82" s="48">
        <v>11.097024155323124</v>
      </c>
      <c r="G82" s="30">
        <v>19.389101977744893</v>
      </c>
      <c r="H82" s="31">
        <v>14.98517508423194</v>
      </c>
      <c r="I82" s="32">
        <v>14.635476669072856</v>
      </c>
      <c r="J82" s="32">
        <v>71.62295406874</v>
      </c>
      <c r="K82" s="33">
        <v>32.376474070582809</v>
      </c>
      <c r="L82" s="32">
        <v>1</v>
      </c>
      <c r="M82" s="32">
        <v>8.6095202900226333</v>
      </c>
      <c r="N82" s="32">
        <v>11.56029374309475</v>
      </c>
      <c r="O82" s="32">
        <v>70.284184604719286</v>
      </c>
      <c r="P82" s="32">
        <v>1</v>
      </c>
      <c r="Q82" s="32">
        <v>1</v>
      </c>
      <c r="R82" s="32">
        <v>1</v>
      </c>
      <c r="S82" s="32">
        <v>1</v>
      </c>
      <c r="T82" s="33">
        <v>3.9355359797431397</v>
      </c>
      <c r="U82" s="34">
        <v>4.0644829540949967</v>
      </c>
      <c r="V82" s="34">
        <v>39.047601450113135</v>
      </c>
      <c r="W82" s="32">
        <v>1</v>
      </c>
      <c r="X82" s="32">
        <v>34.219013931689851</v>
      </c>
      <c r="Y82" s="32">
        <v>45.85753470331916</v>
      </c>
      <c r="Z82" s="33">
        <v>39.613124326235983</v>
      </c>
      <c r="AA82" s="33">
        <v>47.682749419603383</v>
      </c>
      <c r="AB82" s="32">
        <v>2.4892856840004636</v>
      </c>
      <c r="AC82" s="32">
        <v>1</v>
      </c>
      <c r="AD82" s="32">
        <v>8.333333333333341</v>
      </c>
      <c r="AE82" s="32">
        <v>1</v>
      </c>
      <c r="AF82" s="32">
        <v>1</v>
      </c>
      <c r="AG82" s="33">
        <v>12.090547796078379</v>
      </c>
      <c r="AH82" s="34">
        <v>21.202437718457041</v>
      </c>
      <c r="AI82" s="35">
        <v>33.073582317073168</v>
      </c>
      <c r="AJ82" s="30">
        <v>74.622478628879435</v>
      </c>
      <c r="AK82" s="36">
        <v>1</v>
      </c>
      <c r="AL82" s="37">
        <v>4.4249999999999998</v>
      </c>
      <c r="AM82" s="37">
        <v>1</v>
      </c>
      <c r="AN82" s="36">
        <v>2.7124999999999999</v>
      </c>
      <c r="AO82" s="36">
        <v>1.85625</v>
      </c>
      <c r="AP82" s="30">
        <v>10.418749999999999</v>
      </c>
      <c r="AQ82" s="33">
        <v>80.079268292682926</v>
      </c>
      <c r="AR82" s="38">
        <v>9.0466138683003502E-3</v>
      </c>
      <c r="AS82" s="39">
        <v>7.25343867044554</v>
      </c>
      <c r="AT82" s="40">
        <v>0.86878471751795205</v>
      </c>
      <c r="AU82" s="32">
        <v>5.0113239794991102</v>
      </c>
      <c r="AV82" s="41">
        <v>6.0290406486463404</v>
      </c>
      <c r="AW82" s="30">
        <v>6.0488894421654633</v>
      </c>
    </row>
    <row r="83" spans="1:49" x14ac:dyDescent="0.3">
      <c r="A83" s="26">
        <v>76</v>
      </c>
      <c r="B83" s="26">
        <v>464011</v>
      </c>
      <c r="C83" s="27" t="s">
        <v>136</v>
      </c>
      <c r="D83" s="44">
        <v>113041</v>
      </c>
      <c r="E83" s="29">
        <v>31.826348929115774</v>
      </c>
      <c r="F83" s="48">
        <v>10.943792467958529</v>
      </c>
      <c r="G83" s="30">
        <v>51.123396000994404</v>
      </c>
      <c r="H83" s="31">
        <v>35.531174131136652</v>
      </c>
      <c r="I83" s="32">
        <v>17.693557829355992</v>
      </c>
      <c r="J83" s="32">
        <v>1</v>
      </c>
      <c r="K83" s="33">
        <v>4.2063710998146604</v>
      </c>
      <c r="L83" s="32">
        <v>11.032762789267103</v>
      </c>
      <c r="M83" s="32">
        <v>14.58603294379915</v>
      </c>
      <c r="N83" s="32">
        <v>23.625210508157451</v>
      </c>
      <c r="O83" s="32">
        <v>50.78217190051997</v>
      </c>
      <c r="P83" s="32">
        <v>15.489900547819701</v>
      </c>
      <c r="Q83" s="32">
        <v>28.002308896771993</v>
      </c>
      <c r="R83" s="32">
        <v>1</v>
      </c>
      <c r="S83" s="32">
        <v>1</v>
      </c>
      <c r="T83" s="33">
        <v>8.9053489736133091</v>
      </c>
      <c r="U83" s="34">
        <v>18.36660102438093</v>
      </c>
      <c r="V83" s="34">
        <v>58.061338363956445</v>
      </c>
      <c r="W83" s="32">
        <v>3.9589189189189171</v>
      </c>
      <c r="X83" s="32">
        <v>47.445555742269235</v>
      </c>
      <c r="Y83" s="32">
        <v>36.595574913121567</v>
      </c>
      <c r="Z83" s="33">
        <v>41.668901946906388</v>
      </c>
      <c r="AA83" s="33">
        <v>50.607347817498329</v>
      </c>
      <c r="AB83" s="32">
        <v>1</v>
      </c>
      <c r="AC83" s="32">
        <v>1</v>
      </c>
      <c r="AD83" s="32">
        <v>8.8273684210526326</v>
      </c>
      <c r="AE83" s="32">
        <v>1</v>
      </c>
      <c r="AF83" s="32">
        <v>40.728392212722206</v>
      </c>
      <c r="AG83" s="33">
        <v>19.320947889057667</v>
      </c>
      <c r="AH83" s="34">
        <v>42.064220240292371</v>
      </c>
      <c r="AI83" s="35">
        <v>8.7585518292682938</v>
      </c>
      <c r="AJ83" s="30">
        <v>19.665894639322868</v>
      </c>
      <c r="AK83" s="36">
        <v>4.4249999999999998</v>
      </c>
      <c r="AL83" s="37">
        <v>4.4249999999999998</v>
      </c>
      <c r="AM83" s="37">
        <v>1</v>
      </c>
      <c r="AN83" s="36">
        <v>2.7124999999999999</v>
      </c>
      <c r="AO83" s="36">
        <v>3.5687499999999996</v>
      </c>
      <c r="AP83" s="30">
        <v>29.256249999999998</v>
      </c>
      <c r="AQ83" s="33">
        <v>14.582317073170733</v>
      </c>
      <c r="AR83" s="38">
        <v>1.26102082423241E-2</v>
      </c>
      <c r="AS83" s="39">
        <v>9.7167602169071401</v>
      </c>
      <c r="AT83" s="40">
        <v>0.82215633432511404</v>
      </c>
      <c r="AU83" s="32">
        <v>4.7960329553187302</v>
      </c>
      <c r="AV83" s="41">
        <v>6.8265585926743952</v>
      </c>
      <c r="AW83" s="30">
        <v>6.8495550579076196</v>
      </c>
    </row>
    <row r="84" spans="1:49" x14ac:dyDescent="0.3">
      <c r="A84" s="26">
        <v>77</v>
      </c>
      <c r="B84" s="26">
        <v>1062011</v>
      </c>
      <c r="C84" s="27" t="s">
        <v>120</v>
      </c>
      <c r="D84" s="44">
        <v>75183</v>
      </c>
      <c r="E84" s="29">
        <v>30.980680445399873</v>
      </c>
      <c r="F84" s="48">
        <v>10.741124397767942</v>
      </c>
      <c r="G84" s="30">
        <v>19.330123712969247</v>
      </c>
      <c r="H84" s="31">
        <v>14.946990293639759</v>
      </c>
      <c r="I84" s="32">
        <v>24.53079075291582</v>
      </c>
      <c r="J84" s="32">
        <v>29.437332907705105</v>
      </c>
      <c r="K84" s="33">
        <v>26.872310170188882</v>
      </c>
      <c r="L84" s="32">
        <v>28.152472889227251</v>
      </c>
      <c r="M84" s="32">
        <v>3.0427207613423195</v>
      </c>
      <c r="N84" s="32">
        <v>9.5045037476976901</v>
      </c>
      <c r="O84" s="32">
        <v>7.2477690946284543</v>
      </c>
      <c r="P84" s="32">
        <v>44.57242588952527</v>
      </c>
      <c r="Q84" s="32">
        <v>1</v>
      </c>
      <c r="R84" s="32">
        <v>1</v>
      </c>
      <c r="S84" s="32">
        <v>1</v>
      </c>
      <c r="T84" s="33">
        <v>5.7680833062653782</v>
      </c>
      <c r="U84" s="34">
        <v>9.3381840502196951</v>
      </c>
      <c r="V84" s="34">
        <v>7.128162284026974</v>
      </c>
      <c r="W84" s="32">
        <v>4.3844956067178256</v>
      </c>
      <c r="X84" s="32">
        <v>72.182841740348195</v>
      </c>
      <c r="Y84" s="32">
        <v>56.978445302820347</v>
      </c>
      <c r="Z84" s="33">
        <v>64.131631040420032</v>
      </c>
      <c r="AA84" s="33">
        <v>82.563363321653327</v>
      </c>
      <c r="AB84" s="32">
        <v>7.1885668736697195</v>
      </c>
      <c r="AC84" s="32">
        <v>1</v>
      </c>
      <c r="AD84" s="32">
        <v>7.7157894736842101</v>
      </c>
      <c r="AE84" s="32">
        <v>1</v>
      </c>
      <c r="AF84" s="32">
        <v>1</v>
      </c>
      <c r="AG84" s="33">
        <v>22.129382127009155</v>
      </c>
      <c r="AH84" s="34">
        <v>50.167360252683949</v>
      </c>
      <c r="AI84" s="35">
        <v>25.825823170731709</v>
      </c>
      <c r="AJ84" s="30">
        <v>58.241167305343836</v>
      </c>
      <c r="AK84" s="36">
        <v>4.4249999999999998</v>
      </c>
      <c r="AL84" s="37">
        <v>10</v>
      </c>
      <c r="AM84" s="37">
        <v>1</v>
      </c>
      <c r="AN84" s="36">
        <v>5.5</v>
      </c>
      <c r="AO84" s="36">
        <v>4.9625000000000004</v>
      </c>
      <c r="AP84" s="30">
        <v>44.587500000000006</v>
      </c>
      <c r="AQ84" s="33">
        <v>53.417682926829265</v>
      </c>
      <c r="AR84" s="38">
        <v>6.4791263943758101E-2</v>
      </c>
      <c r="AS84" s="39">
        <v>45.786723668251597</v>
      </c>
      <c r="AT84" s="40">
        <v>2.8192949926698301</v>
      </c>
      <c r="AU84" s="32">
        <v>14.017155322077301</v>
      </c>
      <c r="AV84" s="41">
        <v>25.333764373794029</v>
      </c>
      <c r="AW84" s="30">
        <v>25.429805726080261</v>
      </c>
    </row>
    <row r="85" spans="1:49" x14ac:dyDescent="0.3">
      <c r="A85" s="26">
        <v>78</v>
      </c>
      <c r="B85" s="26">
        <v>2805011</v>
      </c>
      <c r="C85" s="27" t="s">
        <v>133</v>
      </c>
      <c r="D85" s="44">
        <v>60462</v>
      </c>
      <c r="E85" s="29">
        <v>29.424571037261927</v>
      </c>
      <c r="F85" s="48">
        <v>10.368196120522736</v>
      </c>
      <c r="G85" s="30">
        <v>18.073139748825476</v>
      </c>
      <c r="H85" s="31">
        <v>14.133170666508569</v>
      </c>
      <c r="I85" s="32">
        <v>22.457300842337499</v>
      </c>
      <c r="J85" s="32">
        <v>36.361119380768088</v>
      </c>
      <c r="K85" s="33">
        <v>28.575734406976448</v>
      </c>
      <c r="L85" s="32">
        <v>1</v>
      </c>
      <c r="M85" s="32">
        <v>28.940799593132841</v>
      </c>
      <c r="N85" s="32">
        <v>11.575139844251888</v>
      </c>
      <c r="O85" s="32">
        <v>3.291981533776096</v>
      </c>
      <c r="P85" s="32">
        <v>1</v>
      </c>
      <c r="Q85" s="32">
        <v>1</v>
      </c>
      <c r="R85" s="32">
        <v>1</v>
      </c>
      <c r="S85" s="32">
        <v>40.829562369752963</v>
      </c>
      <c r="T85" s="33">
        <v>4.7734193318286513</v>
      </c>
      <c r="U85" s="34">
        <v>6.4757420186583019</v>
      </c>
      <c r="V85" s="34">
        <v>16.240436141708841</v>
      </c>
      <c r="W85" s="32">
        <v>1</v>
      </c>
      <c r="X85" s="32">
        <v>45.127912896871912</v>
      </c>
      <c r="Y85" s="32">
        <v>26.799654141945119</v>
      </c>
      <c r="Z85" s="33">
        <v>34.77660791083558</v>
      </c>
      <c r="AA85" s="33">
        <v>40.802205523391535</v>
      </c>
      <c r="AB85" s="32">
        <v>10.058561983611238</v>
      </c>
      <c r="AC85" s="32">
        <v>1</v>
      </c>
      <c r="AD85" s="32">
        <v>8.9368421052631639</v>
      </c>
      <c r="AE85" s="32">
        <v>4.4384667072522932</v>
      </c>
      <c r="AF85" s="32">
        <v>1</v>
      </c>
      <c r="AG85" s="33">
        <v>14.045498652048769</v>
      </c>
      <c r="AH85" s="34">
        <v>26.843032854780283</v>
      </c>
      <c r="AI85" s="35">
        <v>28.119725609756102</v>
      </c>
      <c r="AJ85" s="30">
        <v>63.425822209121165</v>
      </c>
      <c r="AK85" s="36">
        <v>4.4249999999999998</v>
      </c>
      <c r="AL85" s="37">
        <v>10</v>
      </c>
      <c r="AM85" s="37">
        <v>1</v>
      </c>
      <c r="AN85" s="36">
        <v>5.5</v>
      </c>
      <c r="AO85" s="36">
        <v>4.9625000000000004</v>
      </c>
      <c r="AP85" s="30">
        <v>44.587500000000006</v>
      </c>
      <c r="AQ85" s="33">
        <v>59.152439024390247</v>
      </c>
      <c r="AR85" s="38">
        <v>2.65455876905379E-2</v>
      </c>
      <c r="AS85" s="39">
        <v>19.3495401716423</v>
      </c>
      <c r="AT85" s="40">
        <v>2.3509892626961801</v>
      </c>
      <c r="AU85" s="32">
        <v>11.854909639686699</v>
      </c>
      <c r="AV85" s="41">
        <v>15.145529053298446</v>
      </c>
      <c r="AW85" s="30">
        <v>15.201359122095615</v>
      </c>
    </row>
    <row r="86" spans="1:49" x14ac:dyDescent="0.3">
      <c r="A86" s="26">
        <v>79</v>
      </c>
      <c r="B86" s="26">
        <v>2215031</v>
      </c>
      <c r="C86" s="27" t="s">
        <v>149</v>
      </c>
      <c r="D86" s="44">
        <v>50215</v>
      </c>
      <c r="E86" s="29">
        <v>28.094765375771235</v>
      </c>
      <c r="F86" s="48">
        <v>10.0495025043688</v>
      </c>
      <c r="G86" s="30">
        <v>11.011126414895529</v>
      </c>
      <c r="H86" s="31">
        <v>9.5609523867557193</v>
      </c>
      <c r="I86" s="32">
        <v>64.415469364087386</v>
      </c>
      <c r="J86" s="32">
        <v>43.576998904709647</v>
      </c>
      <c r="K86" s="33">
        <v>52.981438616983532</v>
      </c>
      <c r="L86" s="32">
        <v>1</v>
      </c>
      <c r="M86" s="32">
        <v>7.1168127053669288</v>
      </c>
      <c r="N86" s="32">
        <v>13.73312964777768</v>
      </c>
      <c r="O86" s="32">
        <v>18.749023744366195</v>
      </c>
      <c r="P86" s="32">
        <v>1</v>
      </c>
      <c r="Q86" s="32">
        <v>1</v>
      </c>
      <c r="R86" s="32">
        <v>1</v>
      </c>
      <c r="S86" s="32">
        <v>1</v>
      </c>
      <c r="T86" s="33">
        <v>3.5820249532330619</v>
      </c>
      <c r="U86" s="34">
        <v>3.047149616496339</v>
      </c>
      <c r="V86" s="34">
        <v>19.350438116100769</v>
      </c>
      <c r="W86" s="32">
        <v>1</v>
      </c>
      <c r="X86" s="32">
        <v>21.573054806091861</v>
      </c>
      <c r="Y86" s="32">
        <v>43.697416051905932</v>
      </c>
      <c r="Z86" s="33">
        <v>30.703204252526557</v>
      </c>
      <c r="AA86" s="33">
        <v>35.00728408184716</v>
      </c>
      <c r="AB86" s="32">
        <v>10.506858801681275</v>
      </c>
      <c r="AC86" s="32">
        <v>1</v>
      </c>
      <c r="AD86" s="32">
        <v>7.947368421052631</v>
      </c>
      <c r="AE86" s="32">
        <v>1</v>
      </c>
      <c r="AF86" s="32">
        <v>1</v>
      </c>
      <c r="AG86" s="33">
        <v>9.8793207638341158</v>
      </c>
      <c r="AH86" s="34">
        <v>14.822412151424377</v>
      </c>
      <c r="AI86" s="35">
        <v>34.232942073170733</v>
      </c>
      <c r="AJ86" s="30">
        <v>77.242851728639408</v>
      </c>
      <c r="AK86" s="36">
        <v>4.4249999999999998</v>
      </c>
      <c r="AL86" s="37">
        <v>4.4249999999999998</v>
      </c>
      <c r="AM86" s="37">
        <v>1</v>
      </c>
      <c r="AN86" s="36">
        <v>2.7124999999999999</v>
      </c>
      <c r="AO86" s="36">
        <v>3.5687499999999996</v>
      </c>
      <c r="AP86" s="30">
        <v>29.256249999999998</v>
      </c>
      <c r="AQ86" s="33">
        <v>78.268292682926827</v>
      </c>
      <c r="AR86" s="38">
        <v>1.0463617116494401E-2</v>
      </c>
      <c r="AS86" s="39">
        <v>8.2329369708486801</v>
      </c>
      <c r="AT86" s="40">
        <v>1.1951143724454401</v>
      </c>
      <c r="AU86" s="32">
        <v>6.5180424376368897</v>
      </c>
      <c r="AV86" s="41">
        <v>7.3254783162863442</v>
      </c>
      <c r="AW86" s="30">
        <v>7.3504439353340745</v>
      </c>
    </row>
    <row r="87" spans="1:49" x14ac:dyDescent="0.3">
      <c r="A87" s="26">
        <v>80</v>
      </c>
      <c r="B87" s="26">
        <v>2462011</v>
      </c>
      <c r="C87" s="27" t="s">
        <v>92</v>
      </c>
      <c r="D87" s="44">
        <v>170761</v>
      </c>
      <c r="E87" s="29">
        <v>27.553286816595055</v>
      </c>
      <c r="F87" s="48">
        <v>9.919734851025952</v>
      </c>
      <c r="G87" s="30">
        <v>36.220839869621351</v>
      </c>
      <c r="H87" s="31">
        <v>25.882687738235898</v>
      </c>
      <c r="I87" s="32">
        <v>10.669505400909491</v>
      </c>
      <c r="J87" s="32">
        <v>1</v>
      </c>
      <c r="K87" s="33">
        <v>3.2664208854508465</v>
      </c>
      <c r="L87" s="32">
        <v>7.9736017907169243</v>
      </c>
      <c r="M87" s="32">
        <v>3.6981197404559527</v>
      </c>
      <c r="N87" s="32">
        <v>4.7443801878833973</v>
      </c>
      <c r="O87" s="32">
        <v>21.458719645563288</v>
      </c>
      <c r="P87" s="32">
        <v>10.592078096439387</v>
      </c>
      <c r="Q87" s="32">
        <v>36.750177148177819</v>
      </c>
      <c r="R87" s="32">
        <v>1</v>
      </c>
      <c r="S87" s="32">
        <v>15.102605395845655</v>
      </c>
      <c r="T87" s="33">
        <v>7.2829825626952545</v>
      </c>
      <c r="U87" s="34">
        <v>13.69775815426987</v>
      </c>
      <c r="V87" s="34">
        <v>19.886838183191713</v>
      </c>
      <c r="W87" s="32">
        <v>6.9835073168406527</v>
      </c>
      <c r="X87" s="32">
        <v>93.754201670910376</v>
      </c>
      <c r="Y87" s="32">
        <v>11.014146683605627</v>
      </c>
      <c r="Z87" s="33">
        <v>32.134444594667428</v>
      </c>
      <c r="AA87" s="33">
        <v>37.043400814289647</v>
      </c>
      <c r="AB87" s="32">
        <v>1</v>
      </c>
      <c r="AC87" s="32">
        <v>1</v>
      </c>
      <c r="AD87" s="32">
        <v>16.747368421052634</v>
      </c>
      <c r="AE87" s="32">
        <v>4.0441578981710808</v>
      </c>
      <c r="AF87" s="32">
        <v>53.851448516961327</v>
      </c>
      <c r="AG87" s="33">
        <v>26.803010579778217</v>
      </c>
      <c r="AH87" s="34">
        <v>63.652121692677092</v>
      </c>
      <c r="AI87" s="35">
        <v>13.116463414634147</v>
      </c>
      <c r="AJ87" s="30">
        <v>29.515601970775261</v>
      </c>
      <c r="AK87" s="36">
        <v>1</v>
      </c>
      <c r="AL87" s="37">
        <v>10</v>
      </c>
      <c r="AM87" s="37">
        <v>1</v>
      </c>
      <c r="AN87" s="36">
        <v>5.5</v>
      </c>
      <c r="AO87" s="36">
        <v>3.25</v>
      </c>
      <c r="AP87" s="30">
        <v>25.75</v>
      </c>
      <c r="AQ87" s="33">
        <v>26.353658536585368</v>
      </c>
      <c r="AR87" s="38">
        <v>3.023809654371E-2</v>
      </c>
      <c r="AS87" s="39">
        <v>21.901973379198498</v>
      </c>
      <c r="AT87" s="40">
        <v>1.6993938256501999</v>
      </c>
      <c r="AU87" s="32">
        <v>8.8463848016554696</v>
      </c>
      <c r="AV87" s="41">
        <v>13.919528886711802</v>
      </c>
      <c r="AW87" s="30">
        <v>13.97052013517302</v>
      </c>
    </row>
    <row r="88" spans="1:49" x14ac:dyDescent="0.3">
      <c r="A88" s="26">
        <v>81</v>
      </c>
      <c r="B88" s="26">
        <v>1012011</v>
      </c>
      <c r="C88" s="27" t="s">
        <v>140</v>
      </c>
      <c r="D88" s="44">
        <v>47070</v>
      </c>
      <c r="E88" s="29">
        <v>27.41554790677958</v>
      </c>
      <c r="F88" s="48">
        <v>9.8867251319930318</v>
      </c>
      <c r="G88" s="30">
        <v>14.869308655286591</v>
      </c>
      <c r="H88" s="31">
        <v>12.058887540938878</v>
      </c>
      <c r="I88" s="32">
        <v>76.169553481048212</v>
      </c>
      <c r="J88" s="32">
        <v>46.421797323135706</v>
      </c>
      <c r="K88" s="33">
        <v>59.463665997741565</v>
      </c>
      <c r="L88" s="32">
        <v>1</v>
      </c>
      <c r="M88" s="32">
        <v>7.5255098789037582</v>
      </c>
      <c r="N88" s="32">
        <v>14.583898560933864</v>
      </c>
      <c r="O88" s="32">
        <v>45.693827312779625</v>
      </c>
      <c r="P88" s="32">
        <v>1</v>
      </c>
      <c r="Q88" s="32">
        <v>1</v>
      </c>
      <c r="R88" s="32">
        <v>1</v>
      </c>
      <c r="S88" s="32">
        <v>52.161567877629082</v>
      </c>
      <c r="T88" s="33">
        <v>6.2964622230294074</v>
      </c>
      <c r="U88" s="34">
        <v>10.858751858853493</v>
      </c>
      <c r="V88" s="34">
        <v>20.576529636711282</v>
      </c>
      <c r="W88" s="32">
        <v>1</v>
      </c>
      <c r="X88" s="32">
        <v>6.8720047406773759</v>
      </c>
      <c r="Y88" s="32">
        <v>100</v>
      </c>
      <c r="Z88" s="33">
        <v>26.214508846586035</v>
      </c>
      <c r="AA88" s="33">
        <v>28.621558670277086</v>
      </c>
      <c r="AB88" s="32">
        <v>5.5322192668304222</v>
      </c>
      <c r="AC88" s="32">
        <v>1</v>
      </c>
      <c r="AD88" s="32">
        <v>7.947368421052631</v>
      </c>
      <c r="AE88" s="32">
        <v>7.724086795628982</v>
      </c>
      <c r="AF88" s="32">
        <v>1</v>
      </c>
      <c r="AG88" s="33">
        <v>7.462154736808313</v>
      </c>
      <c r="AH88" s="34">
        <v>7.8481933908408497</v>
      </c>
      <c r="AI88" s="35">
        <v>28.64289634146342</v>
      </c>
      <c r="AJ88" s="30">
        <v>64.608287362614249</v>
      </c>
      <c r="AK88" s="36">
        <v>4.4249999999999998</v>
      </c>
      <c r="AL88" s="37">
        <v>10</v>
      </c>
      <c r="AM88" s="37">
        <v>1</v>
      </c>
      <c r="AN88" s="36">
        <v>5.5</v>
      </c>
      <c r="AO88" s="36">
        <v>4.9625000000000004</v>
      </c>
      <c r="AP88" s="30">
        <v>44.587500000000006</v>
      </c>
      <c r="AQ88" s="33">
        <v>60.460365853658537</v>
      </c>
      <c r="AR88" s="38">
        <v>2.1650798471704799E-2</v>
      </c>
      <c r="AS88" s="39">
        <v>15.9660350690329</v>
      </c>
      <c r="AT88" s="40">
        <v>2.5045603870380702</v>
      </c>
      <c r="AU88" s="32">
        <v>12.5639731409315</v>
      </c>
      <c r="AV88" s="41">
        <v>14.163221235810015</v>
      </c>
      <c r="AW88" s="30">
        <v>14.215174297757615</v>
      </c>
    </row>
    <row r="89" spans="1:49" x14ac:dyDescent="0.3">
      <c r="A89" s="26">
        <v>82</v>
      </c>
      <c r="B89" s="26">
        <v>1016011</v>
      </c>
      <c r="C89" s="27" t="s">
        <v>146</v>
      </c>
      <c r="D89" s="44">
        <v>63960</v>
      </c>
      <c r="E89" s="29">
        <v>27.352747168741395</v>
      </c>
      <c r="F89" s="48">
        <v>9.8716746664384711</v>
      </c>
      <c r="G89" s="30">
        <v>27.700332755751656</v>
      </c>
      <c r="H89" s="31">
        <v>20.366184648157521</v>
      </c>
      <c r="I89" s="32">
        <v>76.603223981900442</v>
      </c>
      <c r="J89" s="32">
        <v>67.854409005628426</v>
      </c>
      <c r="K89" s="33">
        <v>72.096230769837305</v>
      </c>
      <c r="L89" s="32">
        <v>1</v>
      </c>
      <c r="M89" s="32">
        <v>5.8023100375234495</v>
      </c>
      <c r="N89" s="32">
        <v>20.993561765577137</v>
      </c>
      <c r="O89" s="32">
        <v>20.369817451078866</v>
      </c>
      <c r="P89" s="32">
        <v>1</v>
      </c>
      <c r="Q89" s="32">
        <v>1</v>
      </c>
      <c r="R89" s="32">
        <v>1</v>
      </c>
      <c r="S89" s="32">
        <v>1</v>
      </c>
      <c r="T89" s="33">
        <v>3.8337231784786026</v>
      </c>
      <c r="U89" s="34">
        <v>3.7714862746328133</v>
      </c>
      <c r="V89" s="34">
        <v>44.220790337711065</v>
      </c>
      <c r="W89" s="32">
        <v>1</v>
      </c>
      <c r="X89" s="32">
        <v>86.697697369104901</v>
      </c>
      <c r="Y89" s="32">
        <v>34.606373509760338</v>
      </c>
      <c r="Z89" s="33">
        <v>54.77492946222214</v>
      </c>
      <c r="AA89" s="33">
        <v>69.252295932829952</v>
      </c>
      <c r="AB89" s="32">
        <v>12.331947345659296</v>
      </c>
      <c r="AC89" s="32">
        <v>1</v>
      </c>
      <c r="AD89" s="32">
        <v>6.094736842105263</v>
      </c>
      <c r="AE89" s="32">
        <v>1</v>
      </c>
      <c r="AF89" s="32">
        <v>1</v>
      </c>
      <c r="AG89" s="33">
        <v>22.297084686212429</v>
      </c>
      <c r="AH89" s="34">
        <v>50.651230339188714</v>
      </c>
      <c r="AI89" s="35">
        <v>21.958551829268291</v>
      </c>
      <c r="AJ89" s="30">
        <v>49.500400050532704</v>
      </c>
      <c r="AK89" s="36">
        <v>4.4249999999999998</v>
      </c>
      <c r="AL89" s="37">
        <v>4.4249999999999998</v>
      </c>
      <c r="AM89" s="37">
        <v>1</v>
      </c>
      <c r="AN89" s="36">
        <v>2.7124999999999999</v>
      </c>
      <c r="AO89" s="36">
        <v>3.5687499999999996</v>
      </c>
      <c r="AP89" s="30">
        <v>29.256249999999998</v>
      </c>
      <c r="AQ89" s="33">
        <v>47.582317073170728</v>
      </c>
      <c r="AR89" s="38">
        <v>7.4886700166982402E-3</v>
      </c>
      <c r="AS89" s="39">
        <v>6.1765156946424504</v>
      </c>
      <c r="AT89" s="40">
        <v>0.51244083985229505</v>
      </c>
      <c r="AU89" s="32">
        <v>3.3660248477283998</v>
      </c>
      <c r="AV89" s="41">
        <v>4.5596387247841168</v>
      </c>
      <c r="AW89" s="30">
        <v>4.5736880313988753</v>
      </c>
    </row>
    <row r="90" spans="1:49" x14ac:dyDescent="0.3">
      <c r="A90" s="26">
        <v>83</v>
      </c>
      <c r="B90" s="26">
        <v>219011</v>
      </c>
      <c r="C90" s="27" t="s">
        <v>150</v>
      </c>
      <c r="D90" s="44">
        <v>58377</v>
      </c>
      <c r="E90" s="29">
        <v>25.987755536894852</v>
      </c>
      <c r="F90" s="48">
        <v>9.5445485819507621</v>
      </c>
      <c r="G90" s="30">
        <v>21.408929355827745</v>
      </c>
      <c r="H90" s="31">
        <v>16.29288879466138</v>
      </c>
      <c r="I90" s="32">
        <v>17.162670834303228</v>
      </c>
      <c r="J90" s="32">
        <v>37.624081401921877</v>
      </c>
      <c r="K90" s="33">
        <v>25.411212575243532</v>
      </c>
      <c r="L90" s="32">
        <v>1</v>
      </c>
      <c r="M90" s="32">
        <v>11.523176936122095</v>
      </c>
      <c r="N90" s="32">
        <v>22.905685638630199</v>
      </c>
      <c r="O90" s="32">
        <v>33.767004905592252</v>
      </c>
      <c r="P90" s="32">
        <v>1</v>
      </c>
      <c r="Q90" s="32">
        <v>1</v>
      </c>
      <c r="R90" s="32">
        <v>1</v>
      </c>
      <c r="S90" s="32">
        <v>1</v>
      </c>
      <c r="T90" s="33">
        <v>3.9355344412544997</v>
      </c>
      <c r="U90" s="34">
        <v>4.0644785266354102</v>
      </c>
      <c r="V90" s="34">
        <v>40.46191351045789</v>
      </c>
      <c r="W90" s="32">
        <v>1</v>
      </c>
      <c r="X90" s="32">
        <v>37.866344543784336</v>
      </c>
      <c r="Y90" s="32">
        <v>60.420823558875938</v>
      </c>
      <c r="Z90" s="33">
        <v>47.832162009463858</v>
      </c>
      <c r="AA90" s="33">
        <v>59.375348949297496</v>
      </c>
      <c r="AB90" s="32">
        <v>2.7092365572857631</v>
      </c>
      <c r="AC90" s="32">
        <v>1</v>
      </c>
      <c r="AD90" s="32">
        <v>6.905263157894737</v>
      </c>
      <c r="AE90" s="32">
        <v>1</v>
      </c>
      <c r="AF90" s="32">
        <v>1</v>
      </c>
      <c r="AG90" s="33">
        <v>13.857024151032793</v>
      </c>
      <c r="AH90" s="34">
        <v>26.299229745610067</v>
      </c>
      <c r="AI90" s="35">
        <v>24.051234756097561</v>
      </c>
      <c r="AJ90" s="30">
        <v>54.230260664504996</v>
      </c>
      <c r="AK90" s="36">
        <v>4.4249999999999998</v>
      </c>
      <c r="AL90" s="37">
        <v>4.4249999999999998</v>
      </c>
      <c r="AM90" s="37">
        <v>1</v>
      </c>
      <c r="AN90" s="36">
        <v>2.7124999999999999</v>
      </c>
      <c r="AO90" s="36">
        <v>3.5687499999999996</v>
      </c>
      <c r="AP90" s="30">
        <v>29.256249999999998</v>
      </c>
      <c r="AQ90" s="33">
        <v>52.814024390243894</v>
      </c>
      <c r="AR90" s="38">
        <v>1.33334372108132E-2</v>
      </c>
      <c r="AS90" s="39">
        <v>10.2166895899274</v>
      </c>
      <c r="AT90" s="40">
        <v>1.23391025254454</v>
      </c>
      <c r="AU90" s="32">
        <v>6.6971694883427197</v>
      </c>
      <c r="AV90" s="41">
        <v>8.2718136943194303</v>
      </c>
      <c r="AW90" s="30">
        <v>8.3005143429345747</v>
      </c>
    </row>
    <row r="91" spans="1:49" x14ac:dyDescent="0.3">
      <c r="A91" s="26">
        <v>84</v>
      </c>
      <c r="B91" s="26">
        <v>2468011</v>
      </c>
      <c r="C91" s="27" t="s">
        <v>114</v>
      </c>
      <c r="D91" s="44">
        <v>92847</v>
      </c>
      <c r="E91" s="29">
        <v>25.674370580918978</v>
      </c>
      <c r="F91" s="48">
        <v>9.4694445364797595</v>
      </c>
      <c r="G91" s="30">
        <v>29.043660571511669</v>
      </c>
      <c r="H91" s="31">
        <v>21.235906596345981</v>
      </c>
      <c r="I91" s="32">
        <v>17.51354790518743</v>
      </c>
      <c r="J91" s="32">
        <v>24.027173737438925</v>
      </c>
      <c r="K91" s="33">
        <v>20.513436042674517</v>
      </c>
      <c r="L91" s="32">
        <v>1</v>
      </c>
      <c r="M91" s="32">
        <v>12.578673785905842</v>
      </c>
      <c r="N91" s="32">
        <v>83.638418722822351</v>
      </c>
      <c r="O91" s="32">
        <v>90.255590072859746</v>
      </c>
      <c r="P91" s="32">
        <v>1</v>
      </c>
      <c r="Q91" s="32">
        <v>1</v>
      </c>
      <c r="R91" s="32">
        <v>1</v>
      </c>
      <c r="S91" s="32">
        <v>1</v>
      </c>
      <c r="T91" s="33">
        <v>4.9984947840249569</v>
      </c>
      <c r="U91" s="34">
        <v>7.123463712815604</v>
      </c>
      <c r="V91" s="34">
        <v>50.622887653882188</v>
      </c>
      <c r="W91" s="32">
        <v>1</v>
      </c>
      <c r="X91" s="32">
        <v>30.937756220684243</v>
      </c>
      <c r="Y91" s="32">
        <v>88.590054761274899</v>
      </c>
      <c r="Z91" s="33">
        <v>52.35243564325723</v>
      </c>
      <c r="AA91" s="33">
        <v>65.805998302863173</v>
      </c>
      <c r="AB91" s="32">
        <v>3.5078876925990521</v>
      </c>
      <c r="AC91" s="32">
        <v>1</v>
      </c>
      <c r="AD91" s="32">
        <v>7.3184661654135317</v>
      </c>
      <c r="AE91" s="32">
        <v>1</v>
      </c>
      <c r="AF91" s="32">
        <v>1</v>
      </c>
      <c r="AG91" s="33">
        <v>13.946263547694999</v>
      </c>
      <c r="AH91" s="34">
        <v>26.556711055303353</v>
      </c>
      <c r="AI91" s="35">
        <v>19.796951219512195</v>
      </c>
      <c r="AJ91" s="30">
        <v>44.614772392302186</v>
      </c>
      <c r="AK91" s="36">
        <v>1</v>
      </c>
      <c r="AL91" s="37">
        <v>1</v>
      </c>
      <c r="AM91" s="37">
        <v>10</v>
      </c>
      <c r="AN91" s="36">
        <v>5.5</v>
      </c>
      <c r="AO91" s="36">
        <v>3.25</v>
      </c>
      <c r="AP91" s="30">
        <v>25.75</v>
      </c>
      <c r="AQ91" s="33">
        <v>43.054878048780488</v>
      </c>
      <c r="AR91" s="38">
        <v>2.6295458185248001E-3</v>
      </c>
      <c r="AS91" s="39">
        <v>2.81766390681166</v>
      </c>
      <c r="AT91" s="40">
        <v>0.26553090248643102</v>
      </c>
      <c r="AU91" s="32">
        <v>2.2260004751060198</v>
      </c>
      <c r="AV91" s="41">
        <v>2.5044203311848112</v>
      </c>
      <c r="AW91" s="30">
        <v>2.5103580299639403</v>
      </c>
    </row>
    <row r="92" spans="1:49" x14ac:dyDescent="0.3">
      <c r="A92" s="26">
        <v>85</v>
      </c>
      <c r="B92" s="26">
        <v>3214011</v>
      </c>
      <c r="C92" s="27" t="s">
        <v>144</v>
      </c>
      <c r="D92" s="44">
        <v>68670</v>
      </c>
      <c r="E92" s="29">
        <v>23.646645588314449</v>
      </c>
      <c r="F92" s="48">
        <v>8.9834915666793105</v>
      </c>
      <c r="G92" s="30">
        <v>6.4853797359638561</v>
      </c>
      <c r="H92" s="31">
        <v>6.6308104121544265</v>
      </c>
      <c r="I92" s="32">
        <v>14.740035463726723</v>
      </c>
      <c r="J92" s="32">
        <v>32.134469200524215</v>
      </c>
      <c r="K92" s="33">
        <v>21.763805173355166</v>
      </c>
      <c r="L92" s="32">
        <v>1</v>
      </c>
      <c r="M92" s="32">
        <v>14.418774574049802</v>
      </c>
      <c r="N92" s="32">
        <v>10.311112643995298</v>
      </c>
      <c r="O92" s="32">
        <v>1</v>
      </c>
      <c r="P92" s="32">
        <v>1</v>
      </c>
      <c r="Q92" s="32">
        <v>1</v>
      </c>
      <c r="R92" s="32">
        <v>1</v>
      </c>
      <c r="S92" s="32">
        <v>36.068807339449563</v>
      </c>
      <c r="T92" s="33">
        <v>3.6560419150794381</v>
      </c>
      <c r="U92" s="34">
        <v>3.2601554838874081</v>
      </c>
      <c r="V92" s="34">
        <v>7.7093872870249012</v>
      </c>
      <c r="W92" s="32">
        <v>1</v>
      </c>
      <c r="X92" s="32">
        <v>18.772982755037273</v>
      </c>
      <c r="Y92" s="32">
        <v>31.303375000951071</v>
      </c>
      <c r="Z92" s="33">
        <v>24.241652564693673</v>
      </c>
      <c r="AA92" s="33">
        <v>25.814926151620803</v>
      </c>
      <c r="AB92" s="32">
        <v>9.6670718160207372</v>
      </c>
      <c r="AC92" s="32">
        <v>1</v>
      </c>
      <c r="AD92" s="32">
        <v>7.5614035087719209</v>
      </c>
      <c r="AE92" s="32">
        <v>5.2822308369221238</v>
      </c>
      <c r="AF92" s="32">
        <v>1</v>
      </c>
      <c r="AG92" s="33">
        <v>8.7623268835466064</v>
      </c>
      <c r="AH92" s="34">
        <v>11.599563746201868</v>
      </c>
      <c r="AI92" s="35">
        <v>29.484161585365854</v>
      </c>
      <c r="AJ92" s="30">
        <v>66.509706489240742</v>
      </c>
      <c r="AK92" s="36">
        <v>4.4249999999999998</v>
      </c>
      <c r="AL92" s="37">
        <v>4.4249999999999998</v>
      </c>
      <c r="AM92" s="37">
        <v>1</v>
      </c>
      <c r="AN92" s="36">
        <v>2.7124999999999999</v>
      </c>
      <c r="AO92" s="36">
        <v>3.5687499999999996</v>
      </c>
      <c r="AP92" s="30">
        <v>29.256249999999998</v>
      </c>
      <c r="AQ92" s="33">
        <v>66.396341463414629</v>
      </c>
      <c r="AR92" s="38">
        <v>3.4943728317697299E-2</v>
      </c>
      <c r="AS92" s="39">
        <v>25.154724091533001</v>
      </c>
      <c r="AT92" s="40">
        <v>2.7957051070129801</v>
      </c>
      <c r="AU92" s="32">
        <v>13.908236884516301</v>
      </c>
      <c r="AV92" s="41">
        <v>18.704487735024717</v>
      </c>
      <c r="AW92" s="30">
        <v>18.77436442641892</v>
      </c>
    </row>
    <row r="93" spans="1:49" x14ac:dyDescent="0.3">
      <c r="A93" s="26">
        <v>86</v>
      </c>
      <c r="B93" s="26">
        <v>2472011</v>
      </c>
      <c r="C93" s="27" t="s">
        <v>117</v>
      </c>
      <c r="D93" s="44">
        <v>139844</v>
      </c>
      <c r="E93" s="29">
        <v>22.548171886178892</v>
      </c>
      <c r="F93" s="48">
        <v>8.7202376443045537</v>
      </c>
      <c r="G93" s="30">
        <v>33.170707222360519</v>
      </c>
      <c r="H93" s="31">
        <v>23.907914881538929</v>
      </c>
      <c r="I93" s="32">
        <v>11.963883916027438</v>
      </c>
      <c r="J93" s="32">
        <v>16.288492892079724</v>
      </c>
      <c r="K93" s="33">
        <v>13.959714829747771</v>
      </c>
      <c r="L93" s="32">
        <v>5.0549238382109349</v>
      </c>
      <c r="M93" s="32">
        <v>4.2946256185463731</v>
      </c>
      <c r="N93" s="32">
        <v>10.144390967980874</v>
      </c>
      <c r="O93" s="32">
        <v>38.004837608986804</v>
      </c>
      <c r="P93" s="32">
        <v>12.71271450921088</v>
      </c>
      <c r="Q93" s="32">
        <v>1</v>
      </c>
      <c r="R93" s="32">
        <v>1</v>
      </c>
      <c r="S93" s="32">
        <v>1</v>
      </c>
      <c r="T93" s="33">
        <v>4.8501786592148139</v>
      </c>
      <c r="U93" s="34">
        <v>6.6966398602122394</v>
      </c>
      <c r="V93" s="34">
        <v>50.419384278195693</v>
      </c>
      <c r="W93" s="32">
        <v>12.163163163163157</v>
      </c>
      <c r="X93" s="32">
        <v>65.232889473483056</v>
      </c>
      <c r="Y93" s="32">
        <v>26.66102849214246</v>
      </c>
      <c r="Z93" s="33">
        <v>41.70342821492391</v>
      </c>
      <c r="AA93" s="33">
        <v>50.656465711921378</v>
      </c>
      <c r="AB93" s="32">
        <v>2.6658620212053288</v>
      </c>
      <c r="AC93" s="32">
        <v>1</v>
      </c>
      <c r="AD93" s="32">
        <v>16.438596491228076</v>
      </c>
      <c r="AE93" s="32">
        <v>1</v>
      </c>
      <c r="AF93" s="32">
        <v>1</v>
      </c>
      <c r="AG93" s="33">
        <v>18.769622107625125</v>
      </c>
      <c r="AH93" s="34">
        <v>40.473486891788639</v>
      </c>
      <c r="AI93" s="35">
        <v>11.385975609756098</v>
      </c>
      <c r="AJ93" s="30">
        <v>25.604371078452019</v>
      </c>
      <c r="AK93" s="36">
        <v>1</v>
      </c>
      <c r="AL93" s="37">
        <v>10</v>
      </c>
      <c r="AM93" s="37">
        <v>1</v>
      </c>
      <c r="AN93" s="36">
        <v>5.5</v>
      </c>
      <c r="AO93" s="36">
        <v>3.25</v>
      </c>
      <c r="AP93" s="30">
        <v>25.75</v>
      </c>
      <c r="AQ93" s="33">
        <v>22.027439024390244</v>
      </c>
      <c r="AR93" s="38">
        <v>1.8718310611937201E-2</v>
      </c>
      <c r="AS93" s="39">
        <v>13.9389635868355</v>
      </c>
      <c r="AT93" s="40">
        <v>1.16716306252338</v>
      </c>
      <c r="AU93" s="32">
        <v>6.3889865766301401</v>
      </c>
      <c r="AV93" s="41">
        <v>9.4369407780502854</v>
      </c>
      <c r="AW93" s="30">
        <v>9.4702399909889721</v>
      </c>
    </row>
    <row r="94" spans="1:49" x14ac:dyDescent="0.3">
      <c r="A94" s="26">
        <v>87</v>
      </c>
      <c r="B94" s="26">
        <v>1262011</v>
      </c>
      <c r="C94" s="27" t="s">
        <v>119</v>
      </c>
      <c r="D94" s="44">
        <v>83903</v>
      </c>
      <c r="E94" s="29">
        <v>21.181601956266846</v>
      </c>
      <c r="F94" s="48">
        <v>8.392733313932931</v>
      </c>
      <c r="G94" s="30">
        <v>24.089588405584305</v>
      </c>
      <c r="H94" s="31">
        <v>18.028450274019445</v>
      </c>
      <c r="I94" s="32">
        <v>97.992134124069025</v>
      </c>
      <c r="J94" s="32">
        <v>1</v>
      </c>
      <c r="K94" s="33">
        <v>9.8990976419100463</v>
      </c>
      <c r="L94" s="32">
        <v>21.95128880511292</v>
      </c>
      <c r="M94" s="32">
        <v>17.473795633052479</v>
      </c>
      <c r="N94" s="32">
        <v>16.241269209996254</v>
      </c>
      <c r="O94" s="32">
        <v>39.388823367445703</v>
      </c>
      <c r="P94" s="32">
        <v>40.043963811212691</v>
      </c>
      <c r="Q94" s="32">
        <v>1</v>
      </c>
      <c r="R94" s="32">
        <v>1</v>
      </c>
      <c r="S94" s="32">
        <v>29.70189385361661</v>
      </c>
      <c r="T94" s="33">
        <v>11.251106321112074</v>
      </c>
      <c r="U94" s="34">
        <v>25.117216910642291</v>
      </c>
      <c r="V94" s="34">
        <v>6.4912652110174838</v>
      </c>
      <c r="W94" s="32">
        <v>7.0163389195647268</v>
      </c>
      <c r="X94" s="32">
        <v>43.291238019493242</v>
      </c>
      <c r="Y94" s="32">
        <v>67.275181149368933</v>
      </c>
      <c r="Z94" s="33">
        <v>53.966896148860137</v>
      </c>
      <c r="AA94" s="33">
        <v>68.102768420737675</v>
      </c>
      <c r="AB94" s="32">
        <v>1</v>
      </c>
      <c r="AC94" s="32">
        <v>1</v>
      </c>
      <c r="AD94" s="32">
        <v>11.935672514619878</v>
      </c>
      <c r="AE94" s="32">
        <v>4.2401560151549305</v>
      </c>
      <c r="AF94" s="32">
        <v>1</v>
      </c>
      <c r="AG94" s="33">
        <v>17.198271736196304</v>
      </c>
      <c r="AH94" s="34">
        <v>35.939689412699799</v>
      </c>
      <c r="AI94" s="35">
        <v>14.392698170731709</v>
      </c>
      <c r="AJ94" s="30">
        <v>32.400134753863654</v>
      </c>
      <c r="AK94" s="36">
        <v>4.4249999999999998</v>
      </c>
      <c r="AL94" s="37">
        <v>4.4249999999999998</v>
      </c>
      <c r="AM94" s="37">
        <v>1</v>
      </c>
      <c r="AN94" s="36">
        <v>2.7124999999999999</v>
      </c>
      <c r="AO94" s="36">
        <v>3.5687499999999996</v>
      </c>
      <c r="AP94" s="30">
        <v>29.256249999999998</v>
      </c>
      <c r="AQ94" s="33">
        <v>28.667682926829269</v>
      </c>
      <c r="AR94" s="38">
        <v>3.6053099238416299E-2</v>
      </c>
      <c r="AS94" s="39">
        <v>25.921572673387601</v>
      </c>
      <c r="AT94" s="40">
        <v>2.1991450674959201</v>
      </c>
      <c r="AU94" s="32">
        <v>11.1538196583912</v>
      </c>
      <c r="AV94" s="41">
        <v>17.003662748385914</v>
      </c>
      <c r="AW94" s="30">
        <v>17.066826564237729</v>
      </c>
    </row>
    <row r="95" spans="1:49" x14ac:dyDescent="0.3">
      <c r="A95" s="26">
        <v>88</v>
      </c>
      <c r="B95" s="26">
        <v>2476011</v>
      </c>
      <c r="C95" s="27" t="s">
        <v>163</v>
      </c>
      <c r="D95" s="44">
        <v>50970</v>
      </c>
      <c r="E95" s="29">
        <v>20.69110178113095</v>
      </c>
      <c r="F95" s="48">
        <v>8.2751828484288463</v>
      </c>
      <c r="G95" s="30">
        <v>13.284113796886631</v>
      </c>
      <c r="H95" s="31">
        <v>11.032571593088187</v>
      </c>
      <c r="I95" s="32">
        <v>19.511442717169214</v>
      </c>
      <c r="J95" s="32">
        <v>42.946321365509029</v>
      </c>
      <c r="K95" s="33">
        <v>28.947274297181586</v>
      </c>
      <c r="L95" s="32">
        <v>1</v>
      </c>
      <c r="M95" s="32">
        <v>4.0131032960564994</v>
      </c>
      <c r="N95" s="32">
        <v>13.544518447383878</v>
      </c>
      <c r="O95" s="32">
        <v>52.355315488803789</v>
      </c>
      <c r="P95" s="32">
        <v>1</v>
      </c>
      <c r="Q95" s="32">
        <v>1</v>
      </c>
      <c r="R95" s="32">
        <v>1</v>
      </c>
      <c r="S95" s="32">
        <v>1</v>
      </c>
      <c r="T95" s="33">
        <v>3.5172349004235941</v>
      </c>
      <c r="U95" s="34">
        <v>2.8606969298049094</v>
      </c>
      <c r="V95" s="34">
        <v>10.039309888169511</v>
      </c>
      <c r="W95" s="32">
        <v>1</v>
      </c>
      <c r="X95" s="32">
        <v>59.33807758849008</v>
      </c>
      <c r="Y95" s="32">
        <v>36.854938296082004</v>
      </c>
      <c r="Z95" s="33">
        <v>46.764315328377556</v>
      </c>
      <c r="AA95" s="33">
        <v>57.856204728005707</v>
      </c>
      <c r="AB95" s="32">
        <v>6.0188535780812318</v>
      </c>
      <c r="AC95" s="32">
        <v>1</v>
      </c>
      <c r="AD95" s="32">
        <v>40.368421052631575</v>
      </c>
      <c r="AE95" s="32">
        <v>1</v>
      </c>
      <c r="AF95" s="32">
        <v>1</v>
      </c>
      <c r="AG95" s="33">
        <v>20.947694618401073</v>
      </c>
      <c r="AH95" s="34">
        <v>46.757852134690815</v>
      </c>
      <c r="AI95" s="35">
        <v>25.523993902439027</v>
      </c>
      <c r="AJ95" s="30">
        <v>57.558975870636303</v>
      </c>
      <c r="AK95" s="36">
        <v>4.4249999999999998</v>
      </c>
      <c r="AL95" s="37">
        <v>1</v>
      </c>
      <c r="AM95" s="37">
        <v>1</v>
      </c>
      <c r="AN95" s="36">
        <v>1</v>
      </c>
      <c r="AO95" s="36">
        <v>2.7124999999999999</v>
      </c>
      <c r="AP95" s="30">
        <v>19.837499999999999</v>
      </c>
      <c r="AQ95" s="33">
        <v>58.850609756097562</v>
      </c>
      <c r="AR95" s="38">
        <v>6.86330797916048E-3</v>
      </c>
      <c r="AS95" s="39">
        <v>5.7442364788498699</v>
      </c>
      <c r="AT95" s="40">
        <v>0.56912152845416697</v>
      </c>
      <c r="AU95" s="32">
        <v>3.6277290430010498</v>
      </c>
      <c r="AV95" s="41">
        <v>4.5649242605096703</v>
      </c>
      <c r="AW95" s="30">
        <v>4.5789944282616872</v>
      </c>
    </row>
    <row r="96" spans="1:49" x14ac:dyDescent="0.3">
      <c r="A96" s="26">
        <v>89</v>
      </c>
      <c r="B96" s="26">
        <v>2474011</v>
      </c>
      <c r="C96" s="27" t="s">
        <v>147</v>
      </c>
      <c r="D96" s="44">
        <v>68231</v>
      </c>
      <c r="E96" s="29">
        <v>20.359593693672199</v>
      </c>
      <c r="F96" s="48">
        <v>8.1957355169608235</v>
      </c>
      <c r="G96" s="30">
        <v>17.046426415274624</v>
      </c>
      <c r="H96" s="31">
        <v>13.468437077126515</v>
      </c>
      <c r="I96" s="32">
        <v>21.742658805252447</v>
      </c>
      <c r="J96" s="32">
        <v>32.334789172077222</v>
      </c>
      <c r="K96" s="33">
        <v>26.514982340334424</v>
      </c>
      <c r="L96" s="32">
        <v>1</v>
      </c>
      <c r="M96" s="32">
        <v>7.7525556565197569</v>
      </c>
      <c r="N96" s="32">
        <v>10.371020581013878</v>
      </c>
      <c r="O96" s="32">
        <v>69.076171434589568</v>
      </c>
      <c r="P96" s="32">
        <v>1</v>
      </c>
      <c r="Q96" s="32">
        <v>1</v>
      </c>
      <c r="R96" s="32">
        <v>1</v>
      </c>
      <c r="S96" s="32">
        <v>1</v>
      </c>
      <c r="T96" s="33">
        <v>3.7517317328499686</v>
      </c>
      <c r="U96" s="34">
        <v>3.5355314534794795</v>
      </c>
      <c r="V96" s="34">
        <v>21.257666969559292</v>
      </c>
      <c r="W96" s="32">
        <v>1</v>
      </c>
      <c r="X96" s="32">
        <v>58.761603563570333</v>
      </c>
      <c r="Y96" s="32">
        <v>37.56420367837498</v>
      </c>
      <c r="Z96" s="33">
        <v>46.982260958045437</v>
      </c>
      <c r="AA96" s="33">
        <v>58.166259391966406</v>
      </c>
      <c r="AB96" s="32">
        <v>2.0502234445798084</v>
      </c>
      <c r="AC96" s="32">
        <v>1</v>
      </c>
      <c r="AD96" s="32">
        <v>5.091228070175446</v>
      </c>
      <c r="AE96" s="32">
        <v>1</v>
      </c>
      <c r="AF96" s="32">
        <v>1</v>
      </c>
      <c r="AG96" s="33">
        <v>16.0086643087865</v>
      </c>
      <c r="AH96" s="34">
        <v>32.507330052519862</v>
      </c>
      <c r="AI96" s="35">
        <v>22.251829268292685</v>
      </c>
      <c r="AJ96" s="30">
        <v>50.163262727923531</v>
      </c>
      <c r="AK96" s="36">
        <v>1</v>
      </c>
      <c r="AL96" s="37">
        <v>10</v>
      </c>
      <c r="AM96" s="37">
        <v>1</v>
      </c>
      <c r="AN96" s="36">
        <v>5.5</v>
      </c>
      <c r="AO96" s="36">
        <v>3.25</v>
      </c>
      <c r="AP96" s="30">
        <v>25.75</v>
      </c>
      <c r="AQ96" s="33">
        <v>49.19207317073171</v>
      </c>
      <c r="AR96" s="38">
        <v>7.83184015819899E-3</v>
      </c>
      <c r="AS96" s="39">
        <v>6.4137307968502197</v>
      </c>
      <c r="AT96" s="40">
        <v>0.64769212249362795</v>
      </c>
      <c r="AU96" s="32">
        <v>3.99050258355595</v>
      </c>
      <c r="AV96" s="41">
        <v>5.059052215095547</v>
      </c>
      <c r="AW96" s="30">
        <v>5.0750726243404909</v>
      </c>
    </row>
    <row r="97" spans="1:49" x14ac:dyDescent="0.3">
      <c r="A97" s="26">
        <v>90</v>
      </c>
      <c r="B97" s="26">
        <v>3003011</v>
      </c>
      <c r="C97" s="27" t="s">
        <v>135</v>
      </c>
      <c r="D97" s="44">
        <v>69312</v>
      </c>
      <c r="E97" s="29">
        <v>19.780719114475698</v>
      </c>
      <c r="F97" s="48">
        <v>8.0570057474267411</v>
      </c>
      <c r="G97" s="30">
        <v>27.397425700620925</v>
      </c>
      <c r="H97" s="31">
        <v>20.170071003358711</v>
      </c>
      <c r="I97" s="32">
        <v>12.911172753381166</v>
      </c>
      <c r="J97" s="32">
        <v>1</v>
      </c>
      <c r="K97" s="33">
        <v>3.5932120384665818</v>
      </c>
      <c r="L97" s="32">
        <v>1</v>
      </c>
      <c r="M97" s="32">
        <v>9.8629890927977844</v>
      </c>
      <c r="N97" s="32">
        <v>19.449737571074479</v>
      </c>
      <c r="O97" s="32">
        <v>17.570497512015354</v>
      </c>
      <c r="P97" s="32">
        <v>1</v>
      </c>
      <c r="Q97" s="32">
        <v>45.038088642659332</v>
      </c>
      <c r="R97" s="32">
        <v>1</v>
      </c>
      <c r="S97" s="32">
        <v>1</v>
      </c>
      <c r="T97" s="33">
        <v>4.3392911936919072</v>
      </c>
      <c r="U97" s="34">
        <v>5.2264089155972178</v>
      </c>
      <c r="V97" s="34">
        <v>27.588967278393344</v>
      </c>
      <c r="W97" s="32">
        <v>1</v>
      </c>
      <c r="X97" s="32">
        <v>73.531198670477494</v>
      </c>
      <c r="Y97" s="32">
        <v>44.309257753402015</v>
      </c>
      <c r="Z97" s="33">
        <v>57.079881173727038</v>
      </c>
      <c r="AA97" s="33">
        <v>72.531375350230249</v>
      </c>
      <c r="AB97" s="32">
        <v>1</v>
      </c>
      <c r="AC97" s="32">
        <v>1</v>
      </c>
      <c r="AD97" s="32">
        <v>7.3684210526315788</v>
      </c>
      <c r="AE97" s="32">
        <v>1</v>
      </c>
      <c r="AF97" s="32">
        <v>38.297428382667334</v>
      </c>
      <c r="AG97" s="33">
        <v>24.466052932000835</v>
      </c>
      <c r="AH97" s="34">
        <v>56.909327160738144</v>
      </c>
      <c r="AI97" s="35">
        <v>13.225625000000001</v>
      </c>
      <c r="AJ97" s="30">
        <v>29.762327872994486</v>
      </c>
      <c r="AK97" s="36">
        <v>4.4249999999999998</v>
      </c>
      <c r="AL97" s="37">
        <v>4.4249999999999998</v>
      </c>
      <c r="AM97" s="37">
        <v>1</v>
      </c>
      <c r="AN97" s="36">
        <v>2.7124999999999999</v>
      </c>
      <c r="AO97" s="36">
        <v>3.5687499999999996</v>
      </c>
      <c r="AP97" s="30">
        <v>29.256249999999998</v>
      </c>
      <c r="AQ97" s="33">
        <v>25.75</v>
      </c>
      <c r="AR97" s="38">
        <v>1.64245781912668E-2</v>
      </c>
      <c r="AS97" s="39">
        <v>12.3534294601568</v>
      </c>
      <c r="AT97" s="40">
        <v>0.82064075630252098</v>
      </c>
      <c r="AU97" s="32">
        <v>4.7890352787456498</v>
      </c>
      <c r="AV97" s="41">
        <v>7.6916194327454042</v>
      </c>
      <c r="AW97" s="30">
        <v>7.7180301503570945</v>
      </c>
    </row>
    <row r="98" spans="1:49" x14ac:dyDescent="0.3">
      <c r="A98" s="26">
        <v>91</v>
      </c>
      <c r="B98" s="26">
        <v>2416021</v>
      </c>
      <c r="C98" s="27" t="s">
        <v>159</v>
      </c>
      <c r="D98" s="44">
        <v>50642</v>
      </c>
      <c r="E98" s="29">
        <v>18.858310863167404</v>
      </c>
      <c r="F98" s="48">
        <v>7.8359466636128419</v>
      </c>
      <c r="G98" s="30">
        <v>14.817184444045701</v>
      </c>
      <c r="H98" s="31">
        <v>12.025140327476642</v>
      </c>
      <c r="I98" s="32">
        <v>1</v>
      </c>
      <c r="J98" s="32">
        <v>1</v>
      </c>
      <c r="K98" s="33">
        <v>1</v>
      </c>
      <c r="L98" s="32">
        <v>1</v>
      </c>
      <c r="M98" s="32">
        <v>34.358805438173839</v>
      </c>
      <c r="N98" s="32">
        <v>26.251534507450643</v>
      </c>
      <c r="O98" s="32">
        <v>75.69080042190771</v>
      </c>
      <c r="P98" s="32">
        <v>1</v>
      </c>
      <c r="Q98" s="32">
        <v>1</v>
      </c>
      <c r="R98" s="32">
        <v>1</v>
      </c>
      <c r="S98" s="32">
        <v>48.552920500770064</v>
      </c>
      <c r="T98" s="33">
        <v>5.3026697309033137</v>
      </c>
      <c r="U98" s="34">
        <v>7.9988177773735636</v>
      </c>
      <c r="V98" s="34">
        <v>10.097856028592867</v>
      </c>
      <c r="W98" s="32">
        <v>1</v>
      </c>
      <c r="X98" s="32">
        <v>33.71322402124791</v>
      </c>
      <c r="Y98" s="32">
        <v>46.78288639009677</v>
      </c>
      <c r="Z98" s="33">
        <v>39.714001677367172</v>
      </c>
      <c r="AA98" s="33">
        <v>47.826259951353386</v>
      </c>
      <c r="AB98" s="32">
        <v>1</v>
      </c>
      <c r="AC98" s="32">
        <v>1</v>
      </c>
      <c r="AD98" s="32">
        <v>2.5368421052631587</v>
      </c>
      <c r="AE98" s="32">
        <v>9.5523601328063066</v>
      </c>
      <c r="AF98" s="32">
        <v>1</v>
      </c>
      <c r="AG98" s="33">
        <v>12.203585776333846</v>
      </c>
      <c r="AH98" s="34">
        <v>21.528584782308574</v>
      </c>
      <c r="AI98" s="35">
        <v>19.930091463414637</v>
      </c>
      <c r="AJ98" s="30">
        <v>44.915694614056527</v>
      </c>
      <c r="AK98" s="36">
        <v>4.4249999999999998</v>
      </c>
      <c r="AL98" s="37">
        <v>1</v>
      </c>
      <c r="AM98" s="37">
        <v>1</v>
      </c>
      <c r="AN98" s="36">
        <v>1</v>
      </c>
      <c r="AO98" s="36">
        <v>2.7124999999999999</v>
      </c>
      <c r="AP98" s="30">
        <v>19.837499999999999</v>
      </c>
      <c r="AQ98" s="33">
        <v>44.865853658536587</v>
      </c>
      <c r="AR98" s="38">
        <v>2.3417652478412199E-2</v>
      </c>
      <c r="AS98" s="39">
        <v>17.1873664236617</v>
      </c>
      <c r="AT98" s="40">
        <v>1.9376915892558899</v>
      </c>
      <c r="AU98" s="32">
        <v>9.9466453312644401</v>
      </c>
      <c r="AV98" s="41">
        <v>13.075038737787581</v>
      </c>
      <c r="AW98" s="30">
        <v>13.122696922993594</v>
      </c>
    </row>
    <row r="99" spans="1:49" x14ac:dyDescent="0.3">
      <c r="A99" s="26">
        <v>92</v>
      </c>
      <c r="B99" s="26">
        <v>1408011</v>
      </c>
      <c r="C99" s="27" t="s">
        <v>162</v>
      </c>
      <c r="D99" s="44">
        <v>54172</v>
      </c>
      <c r="E99" s="29">
        <v>17.898428905107551</v>
      </c>
      <c r="F99" s="48">
        <v>7.6059068456501953</v>
      </c>
      <c r="G99" s="30">
        <v>3.4554210093252915</v>
      </c>
      <c r="H99" s="31">
        <v>4.6690989253928894</v>
      </c>
      <c r="I99" s="32">
        <v>18.417267874439116</v>
      </c>
      <c r="J99" s="32">
        <v>40.466957099608706</v>
      </c>
      <c r="K99" s="33">
        <v>27.300014449939933</v>
      </c>
      <c r="L99" s="32">
        <v>1</v>
      </c>
      <c r="M99" s="32">
        <v>12.340018828915301</v>
      </c>
      <c r="N99" s="32">
        <v>12.80303672124268</v>
      </c>
      <c r="O99" s="32">
        <v>26.920159130706754</v>
      </c>
      <c r="P99" s="32">
        <v>1</v>
      </c>
      <c r="Q99" s="32">
        <v>1</v>
      </c>
      <c r="R99" s="32">
        <v>1</v>
      </c>
      <c r="S99" s="32">
        <v>1</v>
      </c>
      <c r="T99" s="33">
        <v>3.653955525751309</v>
      </c>
      <c r="U99" s="34">
        <v>3.2541512767777458</v>
      </c>
      <c r="V99" s="34">
        <v>1</v>
      </c>
      <c r="W99" s="32">
        <v>1</v>
      </c>
      <c r="X99" s="32">
        <v>55.710247887136873</v>
      </c>
      <c r="Y99" s="32">
        <v>34.502850853076957</v>
      </c>
      <c r="Z99" s="33">
        <v>43.842472259646001</v>
      </c>
      <c r="AA99" s="33">
        <v>53.699520915616453</v>
      </c>
      <c r="AB99" s="32">
        <v>6.4923356106495866</v>
      </c>
      <c r="AC99" s="32">
        <v>1</v>
      </c>
      <c r="AD99" s="32">
        <v>4.7631578947368425</v>
      </c>
      <c r="AE99" s="32">
        <v>1</v>
      </c>
      <c r="AF99" s="32">
        <v>1</v>
      </c>
      <c r="AG99" s="33">
        <v>15.583157788517468</v>
      </c>
      <c r="AH99" s="34">
        <v>31.279621437045755</v>
      </c>
      <c r="AI99" s="35">
        <v>26.787820121951224</v>
      </c>
      <c r="AJ99" s="30">
        <v>60.41546300585339</v>
      </c>
      <c r="AK99" s="36">
        <v>4.4249999999999998</v>
      </c>
      <c r="AL99" s="37">
        <v>4.4249999999999998</v>
      </c>
      <c r="AM99" s="37">
        <v>1</v>
      </c>
      <c r="AN99" s="36">
        <v>2.7124999999999999</v>
      </c>
      <c r="AO99" s="36">
        <v>3.5687499999999996</v>
      </c>
      <c r="AP99" s="30">
        <v>29.256249999999998</v>
      </c>
      <c r="AQ99" s="33">
        <v>59.655487804878057</v>
      </c>
      <c r="AR99" s="38">
        <v>2.59866628531733E-2</v>
      </c>
      <c r="AS99" s="39">
        <v>18.9631854269022</v>
      </c>
      <c r="AT99" s="40">
        <v>2.2758357395168902</v>
      </c>
      <c r="AU99" s="32">
        <v>11.507913285360599</v>
      </c>
      <c r="AV99" s="41">
        <v>14.772497876358091</v>
      </c>
      <c r="AW99" s="30">
        <v>14.826855652659615</v>
      </c>
    </row>
    <row r="100" spans="1:49" x14ac:dyDescent="0.3">
      <c r="A100" s="26">
        <v>93</v>
      </c>
      <c r="B100" s="26">
        <v>462011</v>
      </c>
      <c r="C100" s="27" t="s">
        <v>141</v>
      </c>
      <c r="D100" s="44">
        <v>96319</v>
      </c>
      <c r="E100" s="29">
        <v>16.642925566287765</v>
      </c>
      <c r="F100" s="48">
        <v>7.3050200990158869</v>
      </c>
      <c r="G100" s="30">
        <v>23.123475461236101</v>
      </c>
      <c r="H100" s="31">
        <v>17.402951700796486</v>
      </c>
      <c r="I100" s="32">
        <v>27.938637725254878</v>
      </c>
      <c r="J100" s="32">
        <v>23.197115833843728</v>
      </c>
      <c r="K100" s="33">
        <v>25.457726048344021</v>
      </c>
      <c r="L100" s="32">
        <v>1</v>
      </c>
      <c r="M100" s="32">
        <v>13.755769889637563</v>
      </c>
      <c r="N100" s="32">
        <v>14.276593512456646</v>
      </c>
      <c r="O100" s="32">
        <v>44.300784710130486</v>
      </c>
      <c r="P100" s="32">
        <v>1</v>
      </c>
      <c r="Q100" s="32">
        <v>32.690196119145732</v>
      </c>
      <c r="R100" s="32">
        <v>1</v>
      </c>
      <c r="S100" s="32">
        <v>1</v>
      </c>
      <c r="T100" s="33">
        <v>5.7835612453673741</v>
      </c>
      <c r="U100" s="34">
        <v>9.3827264329601476</v>
      </c>
      <c r="V100" s="34">
        <v>10.566827417228168</v>
      </c>
      <c r="W100" s="32">
        <v>1</v>
      </c>
      <c r="X100" s="32">
        <v>67.835861729739818</v>
      </c>
      <c r="Y100" s="32">
        <v>32.887684280876641</v>
      </c>
      <c r="Z100" s="33">
        <v>47.233085898434432</v>
      </c>
      <c r="AA100" s="33">
        <v>58.523088949520663</v>
      </c>
      <c r="AB100" s="32">
        <v>11.173427478736725</v>
      </c>
      <c r="AC100" s="32">
        <v>1</v>
      </c>
      <c r="AD100" s="32">
        <v>6.1236842105263163</v>
      </c>
      <c r="AE100" s="32">
        <v>1</v>
      </c>
      <c r="AF100" s="32">
        <v>38.680078295403945</v>
      </c>
      <c r="AG100" s="33">
        <v>23.167017582990933</v>
      </c>
      <c r="AH100" s="34">
        <v>53.161236793576407</v>
      </c>
      <c r="AI100" s="35">
        <v>12.59329268292683</v>
      </c>
      <c r="AJ100" s="30">
        <v>28.333136817282188</v>
      </c>
      <c r="AK100" s="36">
        <v>1</v>
      </c>
      <c r="AL100" s="37">
        <v>10</v>
      </c>
      <c r="AM100" s="37">
        <v>1</v>
      </c>
      <c r="AN100" s="36">
        <v>5.5</v>
      </c>
      <c r="AO100" s="36">
        <v>3.25</v>
      </c>
      <c r="AP100" s="30">
        <v>25.75</v>
      </c>
      <c r="AQ100" s="33">
        <v>25.045731707317074</v>
      </c>
      <c r="AR100" s="38">
        <v>1.76386589041767E-2</v>
      </c>
      <c r="AS100" s="39">
        <v>13.192658301984199</v>
      </c>
      <c r="AT100" s="40">
        <v>1.1833595168628701</v>
      </c>
      <c r="AU100" s="32">
        <v>6.46376830835821</v>
      </c>
      <c r="AV100" s="41">
        <v>9.2344077576942798</v>
      </c>
      <c r="AW100" s="30">
        <v>9.2669076062247804</v>
      </c>
    </row>
    <row r="101" spans="1:49" x14ac:dyDescent="0.3">
      <c r="A101" s="26">
        <v>94</v>
      </c>
      <c r="B101" s="26">
        <v>2471011</v>
      </c>
      <c r="C101" s="27" t="s">
        <v>161</v>
      </c>
      <c r="D101" s="44">
        <v>56374</v>
      </c>
      <c r="E101" s="29">
        <v>15.996215755892571</v>
      </c>
      <c r="F101" s="48">
        <v>7.1500333261019904</v>
      </c>
      <c r="G101" s="30">
        <v>14.966368541676795</v>
      </c>
      <c r="H101" s="31">
        <v>12.121727833897808</v>
      </c>
      <c r="I101" s="32">
        <v>1</v>
      </c>
      <c r="J101" s="32">
        <v>1</v>
      </c>
      <c r="K101" s="33">
        <v>1</v>
      </c>
      <c r="L101" s="32">
        <v>1</v>
      </c>
      <c r="M101" s="32">
        <v>3.7242678362365678</v>
      </c>
      <c r="N101" s="32">
        <v>46.368013996747244</v>
      </c>
      <c r="O101" s="32">
        <v>76.662599138974414</v>
      </c>
      <c r="P101" s="32">
        <v>1</v>
      </c>
      <c r="Q101" s="32">
        <v>1</v>
      </c>
      <c r="R101" s="32">
        <v>1</v>
      </c>
      <c r="S101" s="32">
        <v>1</v>
      </c>
      <c r="T101" s="33">
        <v>2.8706652291375638</v>
      </c>
      <c r="U101" s="34">
        <v>1</v>
      </c>
      <c r="V101" s="34">
        <v>33.691214034838751</v>
      </c>
      <c r="W101" s="32">
        <v>1</v>
      </c>
      <c r="X101" s="32">
        <v>64.697324905642333</v>
      </c>
      <c r="Y101" s="32">
        <v>29.624708393579965</v>
      </c>
      <c r="Z101" s="33">
        <v>43.779440199417266</v>
      </c>
      <c r="AA101" s="33">
        <v>53.609849999605188</v>
      </c>
      <c r="AB101" s="32">
        <v>1</v>
      </c>
      <c r="AC101" s="32">
        <v>1</v>
      </c>
      <c r="AD101" s="32">
        <v>61.210526315789473</v>
      </c>
      <c r="AE101" s="32">
        <v>1</v>
      </c>
      <c r="AF101" s="32">
        <v>1</v>
      </c>
      <c r="AG101" s="33">
        <v>23.064712652629623</v>
      </c>
      <c r="AH101" s="34">
        <v>52.866057663699273</v>
      </c>
      <c r="AI101" s="35">
        <v>19.716463414634148</v>
      </c>
      <c r="AJ101" s="30">
        <v>44.432854676380181</v>
      </c>
      <c r="AK101" s="36">
        <v>1</v>
      </c>
      <c r="AL101" s="37">
        <v>10</v>
      </c>
      <c r="AM101" s="37">
        <v>1</v>
      </c>
      <c r="AN101" s="36">
        <v>5.5</v>
      </c>
      <c r="AO101" s="36">
        <v>3.25</v>
      </c>
      <c r="AP101" s="30">
        <v>25.75</v>
      </c>
      <c r="AQ101" s="33">
        <v>42.853658536585371</v>
      </c>
      <c r="AR101" s="38">
        <v>4.1515050243589599E-3</v>
      </c>
      <c r="AS101" s="39">
        <v>3.8697126281518601</v>
      </c>
      <c r="AT101" s="40">
        <v>0.34822336439485702</v>
      </c>
      <c r="AU101" s="32">
        <v>2.60780536726014</v>
      </c>
      <c r="AV101" s="41">
        <v>3.1767054256648919</v>
      </c>
      <c r="AW101" s="30">
        <v>3.1852965227675978</v>
      </c>
    </row>
    <row r="102" spans="1:49" x14ac:dyDescent="0.3">
      <c r="A102" s="26">
        <v>95</v>
      </c>
      <c r="B102" s="26">
        <v>1008021</v>
      </c>
      <c r="C102" s="27" t="s">
        <v>154</v>
      </c>
      <c r="D102" s="44">
        <v>66895</v>
      </c>
      <c r="E102" s="29">
        <v>15.907655423860049</v>
      </c>
      <c r="F102" s="48">
        <v>7.1288094636380572</v>
      </c>
      <c r="G102" s="30">
        <v>29.885898429194331</v>
      </c>
      <c r="H102" s="31">
        <v>21.78120368751609</v>
      </c>
      <c r="I102" s="32">
        <v>36.261538055688654</v>
      </c>
      <c r="J102" s="32">
        <v>32.960594962254234</v>
      </c>
      <c r="K102" s="33">
        <v>34.571691722591787</v>
      </c>
      <c r="L102" s="32">
        <v>6.0860910611923451</v>
      </c>
      <c r="M102" s="32">
        <v>7.8874149786979553</v>
      </c>
      <c r="N102" s="32">
        <v>10.558174830154073</v>
      </c>
      <c r="O102" s="32">
        <v>27.44484412405048</v>
      </c>
      <c r="P102" s="32">
        <v>49.970860238465846</v>
      </c>
      <c r="Q102" s="32">
        <v>1</v>
      </c>
      <c r="R102" s="32">
        <v>1</v>
      </c>
      <c r="S102" s="32">
        <v>1</v>
      </c>
      <c r="T102" s="33">
        <v>6.6082196192431981</v>
      </c>
      <c r="U102" s="34">
        <v>11.75592668121282</v>
      </c>
      <c r="V102" s="34">
        <v>21.662244936093877</v>
      </c>
      <c r="W102" s="32">
        <v>3.3143143143143128</v>
      </c>
      <c r="X102" s="32">
        <v>71.128073611420049</v>
      </c>
      <c r="Y102" s="32">
        <v>34.563715847685152</v>
      </c>
      <c r="Z102" s="33">
        <v>49.582764395486819</v>
      </c>
      <c r="AA102" s="33">
        <v>61.865797761481886</v>
      </c>
      <c r="AB102" s="32">
        <v>4.4249093360544292</v>
      </c>
      <c r="AC102" s="32">
        <v>1</v>
      </c>
      <c r="AD102" s="32">
        <v>6.712280701754394</v>
      </c>
      <c r="AE102" s="32">
        <v>1</v>
      </c>
      <c r="AF102" s="32">
        <v>1</v>
      </c>
      <c r="AG102" s="33">
        <v>18.805671965628136</v>
      </c>
      <c r="AH102" s="34">
        <v>40.577501094036194</v>
      </c>
      <c r="AI102" s="35">
        <v>9.2654573170731709</v>
      </c>
      <c r="AJ102" s="30">
        <v>20.81159725439003</v>
      </c>
      <c r="AK102" s="36">
        <v>4.4249999999999998</v>
      </c>
      <c r="AL102" s="37">
        <v>1</v>
      </c>
      <c r="AM102" s="37">
        <v>1</v>
      </c>
      <c r="AN102" s="36">
        <v>1</v>
      </c>
      <c r="AO102" s="36">
        <v>2.7124999999999999</v>
      </c>
      <c r="AP102" s="30">
        <v>19.837499999999999</v>
      </c>
      <c r="AQ102" s="33">
        <v>18.204268292682926</v>
      </c>
      <c r="AR102" s="38">
        <v>0</v>
      </c>
      <c r="AS102" s="39">
        <v>1</v>
      </c>
      <c r="AT102" s="40">
        <v>0</v>
      </c>
      <c r="AU102" s="32">
        <v>1</v>
      </c>
      <c r="AV102" s="41">
        <v>1</v>
      </c>
      <c r="AW102" s="30">
        <v>1</v>
      </c>
    </row>
    <row r="103" spans="1:49" x14ac:dyDescent="0.3">
      <c r="A103" s="26">
        <v>96</v>
      </c>
      <c r="B103" s="26">
        <v>2470011</v>
      </c>
      <c r="C103" s="27" t="s">
        <v>158</v>
      </c>
      <c r="D103" s="44">
        <v>74851</v>
      </c>
      <c r="E103" s="29">
        <v>14.416383181776347</v>
      </c>
      <c r="F103" s="48">
        <v>6.7714196906340183</v>
      </c>
      <c r="G103" s="30">
        <v>25.411648644498936</v>
      </c>
      <c r="H103" s="31">
        <v>18.88440277728894</v>
      </c>
      <c r="I103" s="32">
        <v>37.240580305815342</v>
      </c>
      <c r="J103" s="32">
        <v>29.563466085957511</v>
      </c>
      <c r="K103" s="33">
        <v>33.180726828873851</v>
      </c>
      <c r="L103" s="32">
        <v>1</v>
      </c>
      <c r="M103" s="32">
        <v>11.258906026639597</v>
      </c>
      <c r="N103" s="32">
        <v>77.880027619783434</v>
      </c>
      <c r="O103" s="32">
        <v>61.562157893554762</v>
      </c>
      <c r="P103" s="32">
        <v>1</v>
      </c>
      <c r="Q103" s="32">
        <v>1</v>
      </c>
      <c r="R103" s="32">
        <v>1</v>
      </c>
      <c r="S103" s="32">
        <v>1</v>
      </c>
      <c r="T103" s="33">
        <v>4.9521220028246722</v>
      </c>
      <c r="U103" s="34">
        <v>6.9900122141793286</v>
      </c>
      <c r="V103" s="34">
        <v>25.621374463935016</v>
      </c>
      <c r="W103" s="32">
        <v>1</v>
      </c>
      <c r="X103" s="32">
        <v>66.280253248759607</v>
      </c>
      <c r="Y103" s="32">
        <v>36.229843907681186</v>
      </c>
      <c r="Z103" s="33">
        <v>49.003298147820004</v>
      </c>
      <c r="AA103" s="33">
        <v>61.041435222206886</v>
      </c>
      <c r="AB103" s="32">
        <v>2.4674584981019225</v>
      </c>
      <c r="AC103" s="32">
        <v>1</v>
      </c>
      <c r="AD103" s="32">
        <v>8.4105263157894736</v>
      </c>
      <c r="AE103" s="32">
        <v>1</v>
      </c>
      <c r="AF103" s="32">
        <v>1</v>
      </c>
      <c r="AG103" s="33">
        <v>17.774959160607235</v>
      </c>
      <c r="AH103" s="34">
        <v>37.60359839096229</v>
      </c>
      <c r="AI103" s="35">
        <v>10.983536585365854</v>
      </c>
      <c r="AJ103" s="30">
        <v>24.694782498841963</v>
      </c>
      <c r="AK103" s="36">
        <v>1</v>
      </c>
      <c r="AL103" s="37">
        <v>10</v>
      </c>
      <c r="AM103" s="37">
        <v>1</v>
      </c>
      <c r="AN103" s="36">
        <v>5.5</v>
      </c>
      <c r="AO103" s="36">
        <v>3.25</v>
      </c>
      <c r="AP103" s="30">
        <v>25.75</v>
      </c>
      <c r="AQ103" s="33">
        <v>21.021341463414636</v>
      </c>
      <c r="AR103" s="38">
        <v>0</v>
      </c>
      <c r="AS103" s="39">
        <v>1</v>
      </c>
      <c r="AT103" s="40">
        <v>0</v>
      </c>
      <c r="AU103" s="32">
        <v>1</v>
      </c>
      <c r="AV103" s="41">
        <v>1</v>
      </c>
      <c r="AW103" s="30">
        <v>1</v>
      </c>
    </row>
    <row r="104" spans="1:49" x14ac:dyDescent="0.3">
      <c r="A104" s="26">
        <v>97</v>
      </c>
      <c r="B104" s="26">
        <v>2610011</v>
      </c>
      <c r="C104" s="27" t="s">
        <v>145</v>
      </c>
      <c r="D104" s="44">
        <v>46900</v>
      </c>
      <c r="E104" s="29">
        <v>13.846136806518301</v>
      </c>
      <c r="F104" s="48">
        <v>6.634757707088287</v>
      </c>
      <c r="G104" s="30">
        <v>17.732530100378266</v>
      </c>
      <c r="H104" s="31">
        <v>13.912646916799947</v>
      </c>
      <c r="I104" s="32">
        <v>18.603138718173884</v>
      </c>
      <c r="J104" s="32">
        <v>46.586439232409376</v>
      </c>
      <c r="K104" s="33">
        <v>29.438987608718644</v>
      </c>
      <c r="L104" s="32">
        <v>1</v>
      </c>
      <c r="M104" s="32">
        <v>1</v>
      </c>
      <c r="N104" s="32">
        <v>14.633136572775216</v>
      </c>
      <c r="O104" s="32">
        <v>33.556970528163305</v>
      </c>
      <c r="P104" s="32">
        <v>1</v>
      </c>
      <c r="Q104" s="32">
        <v>1</v>
      </c>
      <c r="R104" s="32">
        <v>1</v>
      </c>
      <c r="S104" s="32">
        <v>52.347014925373209</v>
      </c>
      <c r="T104" s="33">
        <v>4.5000257204126477</v>
      </c>
      <c r="U104" s="34">
        <v>5.68897042082226</v>
      </c>
      <c r="V104" s="34">
        <v>20.647489339019188</v>
      </c>
      <c r="W104" s="32">
        <v>1</v>
      </c>
      <c r="X104" s="32">
        <v>47.83644226500941</v>
      </c>
      <c r="Y104" s="32">
        <v>22.278231007194428</v>
      </c>
      <c r="Z104" s="33">
        <v>32.645234129076158</v>
      </c>
      <c r="AA104" s="33">
        <v>37.770062219187189</v>
      </c>
      <c r="AB104" s="32">
        <v>7.8187569075609344</v>
      </c>
      <c r="AC104" s="32">
        <v>1</v>
      </c>
      <c r="AD104" s="32">
        <v>1</v>
      </c>
      <c r="AE104" s="32">
        <v>4.0780314790367793</v>
      </c>
      <c r="AF104" s="32">
        <v>1</v>
      </c>
      <c r="AG104" s="33">
        <v>12.687911608849289</v>
      </c>
      <c r="AH104" s="34">
        <v>22.926004020208687</v>
      </c>
      <c r="AI104" s="35">
        <v>13.973993902439025</v>
      </c>
      <c r="AJ104" s="30">
        <v>31.453783635827691</v>
      </c>
      <c r="AK104" s="36">
        <v>4.4249999999999998</v>
      </c>
      <c r="AL104" s="37">
        <v>1</v>
      </c>
      <c r="AM104" s="37">
        <v>1</v>
      </c>
      <c r="AN104" s="36">
        <v>1</v>
      </c>
      <c r="AO104" s="36">
        <v>2.7124999999999999</v>
      </c>
      <c r="AP104" s="30">
        <v>19.837499999999999</v>
      </c>
      <c r="AQ104" s="33">
        <v>29.975609756097558</v>
      </c>
      <c r="AR104" s="38">
        <v>1.5232562499771099E-2</v>
      </c>
      <c r="AS104" s="39">
        <v>11.5294529834889</v>
      </c>
      <c r="AT104" s="40">
        <v>0.98020813781309302</v>
      </c>
      <c r="AU104" s="32">
        <v>5.5257844996894603</v>
      </c>
      <c r="AV104" s="41">
        <v>7.9818088542673946</v>
      </c>
      <c r="AW104" s="30">
        <v>8.0093649016371131</v>
      </c>
    </row>
    <row r="105" spans="1:49" x14ac:dyDescent="0.3">
      <c r="A105" s="26">
        <v>98</v>
      </c>
      <c r="B105" s="26">
        <v>2213031</v>
      </c>
      <c r="C105" s="27" t="s">
        <v>151</v>
      </c>
      <c r="D105" s="44">
        <v>48309</v>
      </c>
      <c r="E105" s="29">
        <v>10.98717174543453</v>
      </c>
      <c r="F105" s="48">
        <v>5.9495944985385654</v>
      </c>
      <c r="G105" s="30">
        <v>3.4726804717617754</v>
      </c>
      <c r="H105" s="31">
        <v>4.6802733633214686</v>
      </c>
      <c r="I105" s="32">
        <v>44.944990155287108</v>
      </c>
      <c r="J105" s="32">
        <v>45.256846550332227</v>
      </c>
      <c r="K105" s="33">
        <v>45.100648805355576</v>
      </c>
      <c r="L105" s="32">
        <v>1</v>
      </c>
      <c r="M105" s="32">
        <v>20.07444265043776</v>
      </c>
      <c r="N105" s="32">
        <v>27.471013900646156</v>
      </c>
      <c r="O105" s="32">
        <v>20.115417798452025</v>
      </c>
      <c r="P105" s="32">
        <v>1</v>
      </c>
      <c r="Q105" s="32">
        <v>1</v>
      </c>
      <c r="R105" s="32">
        <v>1</v>
      </c>
      <c r="S105" s="32">
        <v>1</v>
      </c>
      <c r="T105" s="33">
        <v>4.297815633563304</v>
      </c>
      <c r="U105" s="34">
        <v>5.1070506301401641</v>
      </c>
      <c r="V105" s="34">
        <v>20.074442650437806</v>
      </c>
      <c r="W105" s="32">
        <v>1</v>
      </c>
      <c r="X105" s="32">
        <v>7.5421630796221368</v>
      </c>
      <c r="Y105" s="32">
        <v>45.249046888064164</v>
      </c>
      <c r="Z105" s="33">
        <v>18.473648552120085</v>
      </c>
      <c r="AA105" s="33">
        <v>17.60922572730972</v>
      </c>
      <c r="AB105" s="32">
        <v>5.1544410493556709</v>
      </c>
      <c r="AC105" s="32">
        <v>1</v>
      </c>
      <c r="AD105" s="32">
        <v>6.4035087719298165</v>
      </c>
      <c r="AE105" s="32">
        <v>1</v>
      </c>
      <c r="AF105" s="32">
        <v>1</v>
      </c>
      <c r="AG105" s="33">
        <v>5.0886673285271682</v>
      </c>
      <c r="AH105" s="34">
        <v>1</v>
      </c>
      <c r="AI105" s="35">
        <v>21.519725609756097</v>
      </c>
      <c r="AJ105" s="30">
        <v>48.508569503516242</v>
      </c>
      <c r="AK105" s="36">
        <v>4.4249999999999998</v>
      </c>
      <c r="AL105" s="37">
        <v>10</v>
      </c>
      <c r="AM105" s="37">
        <v>1</v>
      </c>
      <c r="AN105" s="36">
        <v>5.5</v>
      </c>
      <c r="AO105" s="36">
        <v>4.9625000000000004</v>
      </c>
      <c r="AP105" s="30">
        <v>44.587500000000006</v>
      </c>
      <c r="AQ105" s="33">
        <v>42.65243902439024</v>
      </c>
      <c r="AR105" s="38">
        <v>1.3808103619765401E-2</v>
      </c>
      <c r="AS105" s="39">
        <v>10.5448010049292</v>
      </c>
      <c r="AT105" s="40">
        <v>1.0242753252074199</v>
      </c>
      <c r="AU105" s="32">
        <v>5.7292500555856698</v>
      </c>
      <c r="AV105" s="41">
        <v>7.7726315841953069</v>
      </c>
      <c r="AW105" s="30">
        <v>7.7993620433996815</v>
      </c>
    </row>
    <row r="106" spans="1:49" x14ac:dyDescent="0.3">
      <c r="A106" s="26">
        <v>99</v>
      </c>
      <c r="B106" s="26">
        <v>2215021</v>
      </c>
      <c r="C106" s="27" t="s">
        <v>130</v>
      </c>
      <c r="D106" s="44">
        <v>47812</v>
      </c>
      <c r="E106" s="29">
        <v>10.234892344967399</v>
      </c>
      <c r="F106" s="48">
        <v>5.769307521699985</v>
      </c>
      <c r="G106" s="30">
        <v>12.936725317002008</v>
      </c>
      <c r="H106" s="31">
        <v>10.80765896792041</v>
      </c>
      <c r="I106" s="32">
        <v>1</v>
      </c>
      <c r="J106" s="32">
        <v>1</v>
      </c>
      <c r="K106" s="33">
        <v>1</v>
      </c>
      <c r="L106" s="32">
        <v>6.9300674436414393</v>
      </c>
      <c r="M106" s="32">
        <v>1</v>
      </c>
      <c r="N106" s="32">
        <v>14.373088456102144</v>
      </c>
      <c r="O106" s="32">
        <v>32.613912528799275</v>
      </c>
      <c r="P106" s="32">
        <v>35.258195595793602</v>
      </c>
      <c r="Q106" s="32">
        <v>1</v>
      </c>
      <c r="R106" s="32">
        <v>1</v>
      </c>
      <c r="S106" s="32">
        <v>1</v>
      </c>
      <c r="T106" s="33">
        <v>3.6484266219323001</v>
      </c>
      <c r="U106" s="34">
        <v>3.2382402082292403</v>
      </c>
      <c r="V106" s="34">
        <v>58.81815757550406</v>
      </c>
      <c r="W106" s="32">
        <v>3.7227227227227213</v>
      </c>
      <c r="X106" s="32">
        <v>13.572139869277985</v>
      </c>
      <c r="Y106" s="32">
        <v>66.349390753973921</v>
      </c>
      <c r="Z106" s="33">
        <v>30.008385687242718</v>
      </c>
      <c r="AA106" s="33">
        <v>34.018818577395322</v>
      </c>
      <c r="AB106" s="32">
        <v>1</v>
      </c>
      <c r="AC106" s="32">
        <v>1</v>
      </c>
      <c r="AD106" s="32">
        <v>1</v>
      </c>
      <c r="AE106" s="32">
        <v>1</v>
      </c>
      <c r="AF106" s="32">
        <v>1</v>
      </c>
      <c r="AG106" s="33">
        <v>7.0392101461745034</v>
      </c>
      <c r="AH106" s="34">
        <v>6.6278766787467704</v>
      </c>
      <c r="AI106" s="35">
        <v>12.424603658536586</v>
      </c>
      <c r="AJ106" s="30">
        <v>27.951867604328974</v>
      </c>
      <c r="AK106" s="36">
        <v>4.4249999999999998</v>
      </c>
      <c r="AL106" s="37">
        <v>10</v>
      </c>
      <c r="AM106" s="37">
        <v>1</v>
      </c>
      <c r="AN106" s="36">
        <v>5.5</v>
      </c>
      <c r="AO106" s="36">
        <v>4.9625000000000004</v>
      </c>
      <c r="AP106" s="30">
        <v>44.587500000000006</v>
      </c>
      <c r="AQ106" s="33">
        <v>19.914634146341463</v>
      </c>
      <c r="AR106" s="38">
        <v>2.7917638225531199E-2</v>
      </c>
      <c r="AS106" s="39">
        <v>20.2979650738476</v>
      </c>
      <c r="AT106" s="40">
        <v>1.3782633034214899</v>
      </c>
      <c r="AU106" s="32">
        <v>7.3636716065554202</v>
      </c>
      <c r="AV106" s="41">
        <v>12.225692172026299</v>
      </c>
      <c r="AW106" s="30">
        <v>12.269998126501287</v>
      </c>
    </row>
    <row r="107" spans="1:49" x14ac:dyDescent="0.3">
      <c r="A107" s="26">
        <v>100</v>
      </c>
      <c r="B107" s="26">
        <v>2611011</v>
      </c>
      <c r="C107" s="27" t="s">
        <v>160</v>
      </c>
      <c r="D107" s="44">
        <v>50355</v>
      </c>
      <c r="E107" s="29">
        <v>8.4106614062790044</v>
      </c>
      <c r="F107" s="48">
        <v>5.3321227725398801</v>
      </c>
      <c r="G107" s="30">
        <v>25.081775250643332</v>
      </c>
      <c r="H107" s="31">
        <v>18.67083009056741</v>
      </c>
      <c r="I107" s="32">
        <v>17.395337223361139</v>
      </c>
      <c r="J107" s="32">
        <v>43.458623771224353</v>
      </c>
      <c r="K107" s="33">
        <v>27.495043476299983</v>
      </c>
      <c r="L107" s="32">
        <v>1</v>
      </c>
      <c r="M107" s="32">
        <v>1</v>
      </c>
      <c r="N107" s="32">
        <v>13.697728234796115</v>
      </c>
      <c r="O107" s="32">
        <v>64.700731255956541</v>
      </c>
      <c r="P107" s="32">
        <v>1</v>
      </c>
      <c r="Q107" s="32">
        <v>1</v>
      </c>
      <c r="R107" s="32">
        <v>1</v>
      </c>
      <c r="S107" s="32">
        <v>48.823949955317374</v>
      </c>
      <c r="T107" s="33">
        <v>4.7320513723968611</v>
      </c>
      <c r="U107" s="34">
        <v>6.3566933862751505</v>
      </c>
      <c r="V107" s="34">
        <v>55.898257372654157</v>
      </c>
      <c r="W107" s="32">
        <v>1</v>
      </c>
      <c r="X107" s="32">
        <v>35.762384975890591</v>
      </c>
      <c r="Y107" s="32">
        <v>32.627438038667606</v>
      </c>
      <c r="Z107" s="33">
        <v>34.158966610772161</v>
      </c>
      <c r="AA107" s="33">
        <v>39.923534241791451</v>
      </c>
      <c r="AB107" s="32">
        <v>7.1048959943919785</v>
      </c>
      <c r="AC107" s="32">
        <v>1</v>
      </c>
      <c r="AD107" s="32">
        <v>1</v>
      </c>
      <c r="AE107" s="32">
        <v>1.9339693073686832</v>
      </c>
      <c r="AF107" s="32">
        <v>1</v>
      </c>
      <c r="AG107" s="33">
        <v>11.090598064930338</v>
      </c>
      <c r="AH107" s="34">
        <v>18.317295325820442</v>
      </c>
      <c r="AI107" s="35">
        <v>4.8587500000000015</v>
      </c>
      <c r="AJ107" s="30">
        <v>10.851602307659919</v>
      </c>
      <c r="AK107" s="36">
        <v>4.4249999999999998</v>
      </c>
      <c r="AL107" s="37">
        <v>10</v>
      </c>
      <c r="AM107" s="37">
        <v>1</v>
      </c>
      <c r="AN107" s="36">
        <v>5.5</v>
      </c>
      <c r="AO107" s="36">
        <v>4.9625000000000004</v>
      </c>
      <c r="AP107" s="30">
        <v>44.587500000000006</v>
      </c>
      <c r="AQ107" s="33">
        <v>1</v>
      </c>
      <c r="AR107" s="38">
        <v>0</v>
      </c>
      <c r="AS107" s="39">
        <v>1</v>
      </c>
      <c r="AT107" s="40">
        <v>0</v>
      </c>
      <c r="AU107" s="32">
        <v>1</v>
      </c>
      <c r="AV107" s="41">
        <v>1</v>
      </c>
      <c r="AW107" s="30">
        <v>1</v>
      </c>
    </row>
    <row r="108" spans="1:49" x14ac:dyDescent="0.3">
      <c r="A108" s="26">
        <v>101</v>
      </c>
      <c r="B108" s="26">
        <v>1020031</v>
      </c>
      <c r="C108" s="27" t="s">
        <v>164</v>
      </c>
      <c r="D108" s="44">
        <v>57234</v>
      </c>
      <c r="E108" s="29">
        <v>1</v>
      </c>
      <c r="F108" s="48">
        <v>3.5561260611016015</v>
      </c>
      <c r="G108" s="30">
        <v>1</v>
      </c>
      <c r="H108" s="31">
        <v>3.0793651918998197</v>
      </c>
      <c r="I108" s="32">
        <v>19.546131053322846</v>
      </c>
      <c r="J108" s="32">
        <v>38.355487996645351</v>
      </c>
      <c r="K108" s="33">
        <v>27.380675575971122</v>
      </c>
      <c r="L108" s="32">
        <v>1</v>
      </c>
      <c r="M108" s="32">
        <v>1</v>
      </c>
      <c r="N108" s="32">
        <v>23.343156349832537</v>
      </c>
      <c r="O108" s="32">
        <v>44.886915083730401</v>
      </c>
      <c r="P108" s="32">
        <v>1</v>
      </c>
      <c r="Q108" s="32">
        <v>1</v>
      </c>
      <c r="R108" s="32">
        <v>1</v>
      </c>
      <c r="S108" s="32">
        <v>1</v>
      </c>
      <c r="T108" s="33">
        <v>3.1282583380904327</v>
      </c>
      <c r="U108" s="34">
        <v>1.7413009428885973</v>
      </c>
      <c r="V108" s="34">
        <v>1</v>
      </c>
      <c r="W108" s="32">
        <v>1</v>
      </c>
      <c r="X108" s="32">
        <v>35.569252755234274</v>
      </c>
      <c r="Y108" s="32">
        <v>33.306263455068311</v>
      </c>
      <c r="Z108" s="33">
        <v>34.419164765661399</v>
      </c>
      <c r="AA108" s="33">
        <v>40.293698358412264</v>
      </c>
      <c r="AB108" s="32">
        <v>3.569171714544956</v>
      </c>
      <c r="AC108" s="32">
        <v>1</v>
      </c>
      <c r="AD108" s="32">
        <v>1</v>
      </c>
      <c r="AE108" s="32">
        <v>1</v>
      </c>
      <c r="AF108" s="32">
        <v>1</v>
      </c>
      <c r="AG108" s="33">
        <v>10.554015353523937</v>
      </c>
      <c r="AH108" s="34">
        <v>16.769099971982897</v>
      </c>
      <c r="AI108" s="35">
        <v>13.692286585365856</v>
      </c>
      <c r="AJ108" s="30">
        <v>30.817071630100653</v>
      </c>
      <c r="AK108" s="36">
        <v>4.4249999999999998</v>
      </c>
      <c r="AL108" s="37">
        <v>1</v>
      </c>
      <c r="AM108" s="37">
        <v>1</v>
      </c>
      <c r="AN108" s="36">
        <v>1</v>
      </c>
      <c r="AO108" s="36">
        <v>2.7124999999999999</v>
      </c>
      <c r="AP108" s="30">
        <v>19.837499999999999</v>
      </c>
      <c r="AQ108" s="33">
        <v>29.271341463414636</v>
      </c>
      <c r="AR108" s="38">
        <v>8.7816734455975192E-3</v>
      </c>
      <c r="AS108" s="39">
        <v>7.0702995745569197</v>
      </c>
      <c r="AT108" s="40">
        <v>0.43218947186446499</v>
      </c>
      <c r="AU108" s="32">
        <v>2.9954908934515898</v>
      </c>
      <c r="AV108" s="41">
        <v>4.6020667085082438</v>
      </c>
      <c r="AW108" s="30">
        <v>4.6162834713730518</v>
      </c>
    </row>
    <row r="109" spans="1:49" x14ac:dyDescent="0.3">
      <c r="A109" s="66"/>
      <c r="B109" s="45"/>
      <c r="C109" s="46"/>
      <c r="D109" s="28"/>
      <c r="E109" s="47"/>
      <c r="F109" s="48"/>
      <c r="G109" s="31"/>
      <c r="H109" s="31"/>
      <c r="I109" s="32"/>
      <c r="J109" s="32"/>
      <c r="K109" s="33"/>
      <c r="L109" s="32"/>
      <c r="M109" s="32"/>
      <c r="N109" s="32"/>
      <c r="O109" s="32"/>
      <c r="P109" s="32"/>
      <c r="Q109" s="32"/>
      <c r="R109" s="32"/>
      <c r="S109" s="32"/>
      <c r="T109" s="33"/>
      <c r="U109" s="34"/>
      <c r="V109" s="34"/>
      <c r="W109" s="32"/>
      <c r="X109" s="32"/>
      <c r="Y109" s="32"/>
      <c r="Z109" s="33"/>
      <c r="AA109" s="33"/>
      <c r="AB109" s="32"/>
      <c r="AC109" s="32"/>
      <c r="AD109" s="32"/>
      <c r="AE109" s="32"/>
      <c r="AF109" s="32"/>
      <c r="AG109" s="33"/>
      <c r="AH109" s="34"/>
      <c r="AI109" s="35"/>
      <c r="AJ109" s="35"/>
      <c r="AK109" s="36"/>
      <c r="AL109" s="37"/>
      <c r="AM109" s="37"/>
      <c r="AN109" s="36"/>
      <c r="AO109" s="36"/>
      <c r="AP109" s="36"/>
      <c r="AQ109" s="33"/>
      <c r="AR109" s="32"/>
      <c r="AS109" s="32"/>
      <c r="AT109" s="32"/>
      <c r="AU109" s="32"/>
      <c r="AV109" s="41"/>
      <c r="AW109"/>
    </row>
    <row r="110" spans="1:49" x14ac:dyDescent="0.3">
      <c r="A110" s="79" t="s">
        <v>165</v>
      </c>
      <c r="B110" s="79"/>
      <c r="C110" s="79"/>
      <c r="E110" s="49">
        <f t="shared" ref="E110:AW110" si="0">MIN(E8:E108)</f>
        <v>1</v>
      </c>
      <c r="F110" s="50">
        <f t="shared" si="0"/>
        <v>3.5561260611016015</v>
      </c>
      <c r="G110" s="50">
        <f t="shared" si="0"/>
        <v>1</v>
      </c>
      <c r="H110" s="50">
        <f t="shared" si="0"/>
        <v>3.0793651918998197</v>
      </c>
      <c r="I110" s="50">
        <f t="shared" si="0"/>
        <v>1</v>
      </c>
      <c r="J110" s="50">
        <f t="shared" si="0"/>
        <v>1</v>
      </c>
      <c r="K110" s="50">
        <f t="shared" si="0"/>
        <v>1</v>
      </c>
      <c r="L110" s="50">
        <f t="shared" si="0"/>
        <v>1</v>
      </c>
      <c r="M110" s="50">
        <f t="shared" si="0"/>
        <v>1</v>
      </c>
      <c r="N110" s="50">
        <f t="shared" si="0"/>
        <v>1</v>
      </c>
      <c r="O110" s="50">
        <f t="shared" si="0"/>
        <v>1</v>
      </c>
      <c r="P110" s="50">
        <f t="shared" si="0"/>
        <v>1</v>
      </c>
      <c r="Q110" s="50">
        <f t="shared" si="0"/>
        <v>1</v>
      </c>
      <c r="R110" s="50">
        <f t="shared" si="0"/>
        <v>1</v>
      </c>
      <c r="S110" s="50">
        <f t="shared" si="0"/>
        <v>1</v>
      </c>
      <c r="T110" s="50">
        <f t="shared" si="0"/>
        <v>2.8706652291375638</v>
      </c>
      <c r="U110" s="50">
        <f t="shared" si="0"/>
        <v>1</v>
      </c>
      <c r="V110" s="50">
        <f t="shared" si="0"/>
        <v>1</v>
      </c>
      <c r="W110" s="50">
        <f t="shared" si="0"/>
        <v>1</v>
      </c>
      <c r="X110" s="50">
        <f t="shared" si="0"/>
        <v>1</v>
      </c>
      <c r="Y110" s="50">
        <f t="shared" si="0"/>
        <v>1</v>
      </c>
      <c r="Z110" s="50">
        <f t="shared" si="0"/>
        <v>6.798584183814671</v>
      </c>
      <c r="AA110" s="50">
        <f t="shared" si="0"/>
        <v>1</v>
      </c>
      <c r="AB110" s="50">
        <f t="shared" si="0"/>
        <v>1</v>
      </c>
      <c r="AC110" s="50">
        <f t="shared" si="0"/>
        <v>1</v>
      </c>
      <c r="AD110" s="50">
        <f t="shared" si="0"/>
        <v>1</v>
      </c>
      <c r="AE110" s="50">
        <f t="shared" si="0"/>
        <v>1</v>
      </c>
      <c r="AF110" s="50">
        <f t="shared" si="0"/>
        <v>1</v>
      </c>
      <c r="AG110" s="50">
        <f t="shared" si="0"/>
        <v>5.0886673285271682</v>
      </c>
      <c r="AH110" s="50">
        <f t="shared" si="0"/>
        <v>1</v>
      </c>
      <c r="AI110" s="50">
        <f t="shared" si="0"/>
        <v>0.5</v>
      </c>
      <c r="AJ110" s="50">
        <f t="shared" si="0"/>
        <v>1</v>
      </c>
      <c r="AK110" s="50">
        <f t="shared" si="0"/>
        <v>1</v>
      </c>
      <c r="AL110" s="50">
        <f t="shared" si="0"/>
        <v>1</v>
      </c>
      <c r="AM110" s="50">
        <f t="shared" si="0"/>
        <v>1</v>
      </c>
      <c r="AN110" s="50">
        <f t="shared" si="0"/>
        <v>1</v>
      </c>
      <c r="AO110" s="50">
        <f t="shared" si="0"/>
        <v>1</v>
      </c>
      <c r="AP110" s="50">
        <f t="shared" si="0"/>
        <v>1</v>
      </c>
      <c r="AQ110" s="50">
        <f t="shared" si="0"/>
        <v>1</v>
      </c>
      <c r="AR110" s="51">
        <f t="shared" si="0"/>
        <v>0</v>
      </c>
      <c r="AS110" s="50">
        <f t="shared" si="0"/>
        <v>1</v>
      </c>
      <c r="AT110" s="50">
        <f t="shared" si="0"/>
        <v>0</v>
      </c>
      <c r="AU110" s="50">
        <f t="shared" si="0"/>
        <v>1</v>
      </c>
      <c r="AV110" s="50">
        <f t="shared" si="0"/>
        <v>1</v>
      </c>
      <c r="AW110" s="50">
        <f t="shared" si="0"/>
        <v>1</v>
      </c>
    </row>
    <row r="111" spans="1:49" x14ac:dyDescent="0.3">
      <c r="A111" s="79" t="s">
        <v>166</v>
      </c>
      <c r="B111" s="79"/>
      <c r="C111" s="79"/>
      <c r="E111" s="49">
        <f t="shared" ref="E111:AW111" si="1">MAX(E8:E108)</f>
        <v>100</v>
      </c>
      <c r="F111" s="50">
        <f t="shared" si="1"/>
        <v>27.281899618022631</v>
      </c>
      <c r="G111" s="50">
        <f t="shared" si="1"/>
        <v>100</v>
      </c>
      <c r="H111" s="50">
        <f t="shared" si="1"/>
        <v>67.175762110430824</v>
      </c>
      <c r="I111" s="50">
        <f t="shared" si="1"/>
        <v>100</v>
      </c>
      <c r="J111" s="50">
        <f t="shared" si="1"/>
        <v>100</v>
      </c>
      <c r="K111" s="50">
        <f t="shared" si="1"/>
        <v>73.337374997571189</v>
      </c>
      <c r="L111" s="50">
        <f t="shared" si="1"/>
        <v>100</v>
      </c>
      <c r="M111" s="50">
        <f t="shared" si="1"/>
        <v>100</v>
      </c>
      <c r="N111" s="50">
        <f t="shared" si="1"/>
        <v>100</v>
      </c>
      <c r="O111" s="50">
        <f t="shared" si="1"/>
        <v>100</v>
      </c>
      <c r="P111" s="50">
        <f t="shared" si="1"/>
        <v>100</v>
      </c>
      <c r="Q111" s="50">
        <f t="shared" si="1"/>
        <v>100</v>
      </c>
      <c r="R111" s="50">
        <f t="shared" si="1"/>
        <v>100</v>
      </c>
      <c r="S111" s="50">
        <f t="shared" si="1"/>
        <v>100</v>
      </c>
      <c r="T111" s="50">
        <f t="shared" si="1"/>
        <v>37.271967468093997</v>
      </c>
      <c r="U111" s="50">
        <f t="shared" si="1"/>
        <v>100</v>
      </c>
      <c r="V111" s="50">
        <f t="shared" si="1"/>
        <v>100</v>
      </c>
      <c r="W111" s="50">
        <f t="shared" si="1"/>
        <v>100</v>
      </c>
      <c r="X111" s="50">
        <f t="shared" si="1"/>
        <v>100</v>
      </c>
      <c r="Y111" s="50">
        <f t="shared" si="1"/>
        <v>100</v>
      </c>
      <c r="Z111" s="50">
        <f t="shared" si="1"/>
        <v>76.388304465703555</v>
      </c>
      <c r="AA111" s="50">
        <f t="shared" si="1"/>
        <v>100</v>
      </c>
      <c r="AB111" s="50">
        <f t="shared" si="1"/>
        <v>100</v>
      </c>
      <c r="AC111" s="50">
        <f t="shared" si="1"/>
        <v>100</v>
      </c>
      <c r="AD111" s="50">
        <f t="shared" si="1"/>
        <v>100</v>
      </c>
      <c r="AE111" s="50">
        <f t="shared" si="1"/>
        <v>100</v>
      </c>
      <c r="AF111" s="50">
        <f t="shared" si="1"/>
        <v>100</v>
      </c>
      <c r="AG111" s="50">
        <f t="shared" si="1"/>
        <v>39.4006734313487</v>
      </c>
      <c r="AH111" s="50">
        <f t="shared" si="1"/>
        <v>100</v>
      </c>
      <c r="AI111" s="50">
        <f t="shared" si="1"/>
        <v>44.301631097560971</v>
      </c>
      <c r="AJ111" s="50">
        <f t="shared" si="1"/>
        <v>100</v>
      </c>
      <c r="AK111" s="50">
        <f t="shared" si="1"/>
        <v>10</v>
      </c>
      <c r="AL111" s="50">
        <f t="shared" si="1"/>
        <v>10</v>
      </c>
      <c r="AM111" s="50">
        <f t="shared" si="1"/>
        <v>10</v>
      </c>
      <c r="AN111" s="50">
        <f t="shared" si="1"/>
        <v>10</v>
      </c>
      <c r="AO111" s="50">
        <f t="shared" si="1"/>
        <v>10</v>
      </c>
      <c r="AP111" s="50">
        <f t="shared" si="1"/>
        <v>100</v>
      </c>
      <c r="AQ111" s="50">
        <f t="shared" si="1"/>
        <v>100</v>
      </c>
      <c r="AR111" s="51">
        <f t="shared" si="1"/>
        <v>0.14321956609161501</v>
      </c>
      <c r="AS111" s="50">
        <f t="shared" si="1"/>
        <v>100</v>
      </c>
      <c r="AT111" s="50">
        <f t="shared" si="1"/>
        <v>21.441720358129</v>
      </c>
      <c r="AU111" s="50">
        <f t="shared" si="1"/>
        <v>100</v>
      </c>
      <c r="AV111" s="50">
        <f t="shared" si="1"/>
        <v>99.610799447897918</v>
      </c>
      <c r="AW111" s="50">
        <f t="shared" si="1"/>
        <v>100</v>
      </c>
    </row>
    <row r="112" spans="1:49" x14ac:dyDescent="0.3">
      <c r="AK112" s="36"/>
      <c r="AL112" s="37"/>
      <c r="AM112" s="37"/>
    </row>
    <row r="113" spans="37:39" x14ac:dyDescent="0.3">
      <c r="AK113" s="36"/>
      <c r="AL113" s="37"/>
      <c r="AM113" s="37"/>
    </row>
    <row r="114" spans="37:39" x14ac:dyDescent="0.3">
      <c r="AK114" s="36"/>
      <c r="AL114" s="37"/>
      <c r="AM114" s="37"/>
    </row>
    <row r="115" spans="37:39" x14ac:dyDescent="0.3">
      <c r="AK115" s="36"/>
      <c r="AL115" s="37"/>
      <c r="AM115" s="37"/>
    </row>
    <row r="116" spans="37:39" x14ac:dyDescent="0.3">
      <c r="AK116" s="36"/>
      <c r="AL116" s="37"/>
      <c r="AM116" s="37"/>
    </row>
    <row r="117" spans="37:39" x14ac:dyDescent="0.3">
      <c r="AK117" s="36"/>
      <c r="AL117" s="37"/>
      <c r="AM117" s="37"/>
    </row>
    <row r="118" spans="37:39" x14ac:dyDescent="0.3">
      <c r="AK118" s="36"/>
      <c r="AL118" s="37"/>
      <c r="AM118" s="37"/>
    </row>
    <row r="119" spans="37:39" x14ac:dyDescent="0.3">
      <c r="AK119" s="36"/>
      <c r="AL119" s="37"/>
      <c r="AM119" s="37"/>
    </row>
    <row r="120" spans="37:39" x14ac:dyDescent="0.3">
      <c r="AK120" s="36"/>
      <c r="AL120" s="37"/>
      <c r="AM120" s="37"/>
    </row>
    <row r="121" spans="37:39" x14ac:dyDescent="0.3">
      <c r="AK121" s="36"/>
      <c r="AL121" s="37"/>
      <c r="AM121" s="37"/>
    </row>
    <row r="122" spans="37:39" x14ac:dyDescent="0.3">
      <c r="AK122" s="36"/>
      <c r="AL122" s="37"/>
      <c r="AM122" s="37"/>
    </row>
    <row r="123" spans="37:39" x14ac:dyDescent="0.3">
      <c r="AK123" s="36"/>
      <c r="AL123" s="37"/>
      <c r="AM123" s="37"/>
    </row>
    <row r="124" spans="37:39" x14ac:dyDescent="0.3">
      <c r="AK124" s="36"/>
      <c r="AL124" s="37"/>
      <c r="AM124" s="37"/>
    </row>
    <row r="125" spans="37:39" x14ac:dyDescent="0.3">
      <c r="AK125" s="36"/>
      <c r="AL125" s="37"/>
      <c r="AM125" s="37"/>
    </row>
    <row r="126" spans="37:39" x14ac:dyDescent="0.3">
      <c r="AK126" s="36"/>
      <c r="AL126" s="37"/>
      <c r="AM126" s="37"/>
    </row>
    <row r="127" spans="37:39" x14ac:dyDescent="0.3">
      <c r="AK127" s="36"/>
      <c r="AL127" s="37"/>
      <c r="AM127" s="37"/>
    </row>
    <row r="128" spans="37:39" x14ac:dyDescent="0.3">
      <c r="AK128" s="36"/>
      <c r="AL128" s="37"/>
      <c r="AM128" s="37"/>
    </row>
    <row r="129" spans="37:39" x14ac:dyDescent="0.3">
      <c r="AK129" s="36"/>
      <c r="AL129" s="37"/>
      <c r="AM129" s="37"/>
    </row>
    <row r="130" spans="37:39" x14ac:dyDescent="0.3">
      <c r="AK130" s="36"/>
      <c r="AL130" s="37"/>
      <c r="AM130" s="37"/>
    </row>
    <row r="131" spans="37:39" x14ac:dyDescent="0.3">
      <c r="AK131" s="36"/>
      <c r="AL131" s="37"/>
      <c r="AM131" s="37"/>
    </row>
    <row r="132" spans="37:39" x14ac:dyDescent="0.3">
      <c r="AK132" s="36"/>
      <c r="AL132" s="37"/>
      <c r="AM132" s="37"/>
    </row>
    <row r="133" spans="37:39" x14ac:dyDescent="0.3">
      <c r="AK133" s="36"/>
      <c r="AL133" s="37"/>
      <c r="AM133" s="37"/>
    </row>
    <row r="134" spans="37:39" x14ac:dyDescent="0.3">
      <c r="AK134" s="36"/>
      <c r="AL134" s="37"/>
      <c r="AM134" s="37"/>
    </row>
    <row r="135" spans="37:39" x14ac:dyDescent="0.3">
      <c r="AK135" s="36"/>
      <c r="AL135" s="37"/>
      <c r="AM135" s="37"/>
    </row>
    <row r="136" spans="37:39" x14ac:dyDescent="0.3">
      <c r="AK136" s="36"/>
      <c r="AL136" s="37"/>
      <c r="AM136" s="37"/>
    </row>
    <row r="137" spans="37:39" x14ac:dyDescent="0.3">
      <c r="AK137" s="36"/>
      <c r="AL137" s="37"/>
      <c r="AM137" s="37"/>
    </row>
    <row r="138" spans="37:39" x14ac:dyDescent="0.3">
      <c r="AK138" s="36"/>
      <c r="AL138" s="37"/>
      <c r="AM138" s="37"/>
    </row>
    <row r="139" spans="37:39" x14ac:dyDescent="0.3">
      <c r="AK139" s="36"/>
      <c r="AL139" s="37"/>
      <c r="AM139" s="37"/>
    </row>
    <row r="140" spans="37:39" x14ac:dyDescent="0.3">
      <c r="AK140" s="36"/>
      <c r="AL140" s="37"/>
      <c r="AM140" s="37"/>
    </row>
    <row r="141" spans="37:39" x14ac:dyDescent="0.3">
      <c r="AK141" s="36"/>
      <c r="AL141" s="37"/>
      <c r="AM141" s="37"/>
    </row>
    <row r="142" spans="37:39" x14ac:dyDescent="0.3">
      <c r="AK142" s="36"/>
      <c r="AL142" s="37"/>
      <c r="AM142" s="37"/>
    </row>
    <row r="143" spans="37:39" x14ac:dyDescent="0.3">
      <c r="AK143" s="36"/>
      <c r="AL143" s="37"/>
      <c r="AM143" s="37"/>
    </row>
    <row r="144" spans="37:39" x14ac:dyDescent="0.3">
      <c r="AK144" s="36"/>
      <c r="AL144" s="37"/>
      <c r="AM144" s="37"/>
    </row>
    <row r="145" spans="37:39" x14ac:dyDescent="0.3">
      <c r="AK145" s="36"/>
      <c r="AL145" s="37"/>
      <c r="AM145" s="37"/>
    </row>
    <row r="146" spans="37:39" x14ac:dyDescent="0.3">
      <c r="AK146" s="36"/>
      <c r="AL146" s="37"/>
      <c r="AM146" s="37"/>
    </row>
    <row r="147" spans="37:39" x14ac:dyDescent="0.3">
      <c r="AK147" s="36"/>
      <c r="AL147" s="37"/>
      <c r="AM147" s="37"/>
    </row>
    <row r="148" spans="37:39" x14ac:dyDescent="0.3">
      <c r="AK148" s="36"/>
      <c r="AL148" s="37"/>
      <c r="AM148" s="37"/>
    </row>
    <row r="149" spans="37:39" x14ac:dyDescent="0.3">
      <c r="AK149" s="36"/>
      <c r="AL149" s="37"/>
      <c r="AM149" s="37"/>
    </row>
    <row r="150" spans="37:39" x14ac:dyDescent="0.3">
      <c r="AK150" s="36"/>
      <c r="AL150" s="37"/>
      <c r="AM150" s="37"/>
    </row>
    <row r="151" spans="37:39" x14ac:dyDescent="0.3">
      <c r="AK151" s="36"/>
      <c r="AL151" s="37"/>
      <c r="AM151" s="37"/>
    </row>
  </sheetData>
  <mergeCells count="31">
    <mergeCell ref="H3:H5"/>
    <mergeCell ref="I3:U3"/>
    <mergeCell ref="E1:AW1"/>
    <mergeCell ref="E2:E5"/>
    <mergeCell ref="F2:F6"/>
    <mergeCell ref="G2:AH2"/>
    <mergeCell ref="AI2:AQ2"/>
    <mergeCell ref="AR2:AW2"/>
    <mergeCell ref="W3:AH3"/>
    <mergeCell ref="AI3:AI5"/>
    <mergeCell ref="AJ3:AJ5"/>
    <mergeCell ref="AK3:AN3"/>
    <mergeCell ref="AR4:AW4"/>
    <mergeCell ref="AR5:AS5"/>
    <mergeCell ref="AT5:AU5"/>
    <mergeCell ref="A110:C110"/>
    <mergeCell ref="A111:C111"/>
    <mergeCell ref="AQ3:AQ5"/>
    <mergeCell ref="AR3:AW3"/>
    <mergeCell ref="I4:K4"/>
    <mergeCell ref="T4:T5"/>
    <mergeCell ref="U4:U5"/>
    <mergeCell ref="X4:AA4"/>
    <mergeCell ref="AG4:AG5"/>
    <mergeCell ref="AH4:AH5"/>
    <mergeCell ref="AL4:AN4"/>
    <mergeCell ref="AO4:AO5"/>
    <mergeCell ref="B3:B6"/>
    <mergeCell ref="C3:C6"/>
    <mergeCell ref="D3:D4"/>
    <mergeCell ref="G3:G5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1"/>
  <sheetViews>
    <sheetView workbookViewId="0">
      <selection activeCell="V4" sqref="V4"/>
    </sheetView>
  </sheetViews>
  <sheetFormatPr defaultColWidth="8.77734375" defaultRowHeight="14.4" x14ac:dyDescent="0.3"/>
  <cols>
    <col min="1" max="1" width="9.6640625" style="42" customWidth="1"/>
    <col min="2" max="2" width="12" style="42" customWidth="1"/>
    <col min="3" max="3" width="26.44140625" style="42" customWidth="1"/>
    <col min="4" max="4" width="9.77734375" style="42" customWidth="1"/>
    <col min="5" max="5" width="31" style="52" customWidth="1"/>
    <col min="6" max="6" width="22.6640625" style="42" customWidth="1"/>
    <col min="7" max="7" width="19.77734375" style="53" customWidth="1"/>
    <col min="8" max="8" width="22" style="53" customWidth="1"/>
    <col min="9" max="9" width="15.109375" style="42" customWidth="1"/>
    <col min="10" max="10" width="15" style="42" customWidth="1"/>
    <col min="11" max="11" width="11.109375" style="54" customWidth="1"/>
    <col min="12" max="12" width="14.77734375" style="42" customWidth="1"/>
    <col min="13" max="13" width="15.109375" style="22" customWidth="1"/>
    <col min="14" max="14" width="9.77734375" style="42" customWidth="1"/>
    <col min="15" max="15" width="10.44140625" style="42" customWidth="1"/>
    <col min="16" max="16" width="14.77734375" style="42" customWidth="1"/>
    <col min="17" max="19" width="9.6640625" style="42" customWidth="1"/>
    <col min="20" max="20" width="11.109375" style="54" customWidth="1"/>
    <col min="21" max="21" width="11.109375" style="55" customWidth="1"/>
    <col min="22" max="22" width="47.33203125" style="55" customWidth="1"/>
    <col min="23" max="23" width="12.44140625" style="42" customWidth="1"/>
    <col min="24" max="24" width="10.44140625" style="42" customWidth="1"/>
    <col min="25" max="25" width="15.109375" style="42" customWidth="1"/>
    <col min="26" max="27" width="15.109375" style="54" customWidth="1"/>
    <col min="28" max="28" width="12" style="42" customWidth="1"/>
    <col min="29" max="29" width="10.44140625" style="42" customWidth="1"/>
    <col min="30" max="30" width="12.44140625" style="42" customWidth="1"/>
    <col min="31" max="31" width="13.44140625" style="42" customWidth="1"/>
    <col min="32" max="32" width="10.44140625" style="42" customWidth="1"/>
    <col min="33" max="33" width="11.109375" style="54" customWidth="1"/>
    <col min="34" max="34" width="11.109375" style="55" customWidth="1"/>
    <col min="35" max="36" width="18.44140625" style="53" customWidth="1"/>
    <col min="37" max="37" width="33.109375" style="56" customWidth="1"/>
    <col min="38" max="38" width="24.6640625" style="42" customWidth="1"/>
    <col min="39" max="39" width="18.44140625" style="42" customWidth="1"/>
    <col min="40" max="42" width="18.44140625" style="54" customWidth="1"/>
    <col min="43" max="43" width="19.33203125" style="54" customWidth="1"/>
    <col min="44" max="45" width="25.33203125" style="22" customWidth="1"/>
    <col min="46" max="47" width="36.6640625" style="22" customWidth="1"/>
    <col min="48" max="48" width="17.33203125" style="53" customWidth="1"/>
    <col min="49" max="49" width="18.33203125" style="53" customWidth="1"/>
    <col min="50" max="1024" width="9.77734375" customWidth="1"/>
  </cols>
  <sheetData>
    <row r="1" spans="1:49" x14ac:dyDescent="0.3">
      <c r="A1"/>
      <c r="B1"/>
      <c r="C1"/>
      <c r="D1"/>
      <c r="E1" s="79" t="s">
        <v>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49" ht="15" customHeight="1" x14ac:dyDescent="0.3">
      <c r="A2"/>
      <c r="B2"/>
      <c r="C2"/>
      <c r="D2"/>
      <c r="E2" s="91" t="s">
        <v>1</v>
      </c>
      <c r="F2" s="88" t="s">
        <v>2</v>
      </c>
      <c r="G2" s="92" t="s">
        <v>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3" t="s">
        <v>4</v>
      </c>
      <c r="AJ2" s="93"/>
      <c r="AK2" s="93"/>
      <c r="AL2" s="93"/>
      <c r="AM2" s="93"/>
      <c r="AN2" s="93"/>
      <c r="AO2" s="93"/>
      <c r="AP2" s="93"/>
      <c r="AQ2" s="93"/>
      <c r="AR2" s="94" t="s">
        <v>5</v>
      </c>
      <c r="AS2" s="94"/>
      <c r="AT2" s="94"/>
      <c r="AU2" s="94"/>
      <c r="AV2" s="94"/>
      <c r="AW2" s="94"/>
    </row>
    <row r="3" spans="1:49" ht="30" customHeight="1" x14ac:dyDescent="0.3">
      <c r="A3" s="63"/>
      <c r="B3" s="88" t="s">
        <v>6</v>
      </c>
      <c r="C3" s="89"/>
      <c r="D3" s="88" t="s">
        <v>7</v>
      </c>
      <c r="E3" s="91"/>
      <c r="F3" s="88"/>
      <c r="G3" s="90" t="s">
        <v>8</v>
      </c>
      <c r="H3" s="90" t="s">
        <v>9</v>
      </c>
      <c r="I3" s="82" t="s">
        <v>10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2" t="s">
        <v>11</v>
      </c>
      <c r="W3" s="82" t="s">
        <v>12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95" t="s">
        <v>13</v>
      </c>
      <c r="AJ3" s="95" t="s">
        <v>14</v>
      </c>
      <c r="AK3" s="96" t="s">
        <v>15</v>
      </c>
      <c r="AL3" s="96"/>
      <c r="AM3" s="96"/>
      <c r="AN3" s="96"/>
      <c r="AO3" s="3"/>
      <c r="AP3" s="3"/>
      <c r="AQ3" s="80" t="s">
        <v>16</v>
      </c>
      <c r="AR3" s="81" t="s">
        <v>17</v>
      </c>
      <c r="AS3" s="81"/>
      <c r="AT3" s="81"/>
      <c r="AU3" s="81"/>
      <c r="AV3" s="81"/>
      <c r="AW3" s="81"/>
    </row>
    <row r="4" spans="1:49" ht="19.5" customHeight="1" x14ac:dyDescent="0.3">
      <c r="A4" s="63"/>
      <c r="B4" s="88"/>
      <c r="C4" s="89"/>
      <c r="D4" s="88"/>
      <c r="E4" s="91"/>
      <c r="F4" s="88"/>
      <c r="G4" s="90"/>
      <c r="H4" s="90"/>
      <c r="I4" s="82" t="s">
        <v>18</v>
      </c>
      <c r="J4" s="82"/>
      <c r="K4" s="82"/>
      <c r="L4" s="1" t="s">
        <v>19</v>
      </c>
      <c r="M4" s="5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83" t="s">
        <v>27</v>
      </c>
      <c r="U4" s="84" t="s">
        <v>28</v>
      </c>
      <c r="V4" s="6" t="s">
        <v>167</v>
      </c>
      <c r="W4" s="7" t="s">
        <v>19</v>
      </c>
      <c r="X4" s="85" t="s">
        <v>22</v>
      </c>
      <c r="Y4" s="85"/>
      <c r="Z4" s="85"/>
      <c r="AA4" s="85"/>
      <c r="AB4" s="7" t="s">
        <v>18</v>
      </c>
      <c r="AC4" s="7" t="s">
        <v>25</v>
      </c>
      <c r="AD4" s="7" t="s">
        <v>20</v>
      </c>
      <c r="AE4" s="7" t="s">
        <v>26</v>
      </c>
      <c r="AF4" s="5" t="s">
        <v>24</v>
      </c>
      <c r="AG4" s="83" t="s">
        <v>29</v>
      </c>
      <c r="AH4" s="84" t="s">
        <v>28</v>
      </c>
      <c r="AI4" s="95"/>
      <c r="AJ4" s="95"/>
      <c r="AK4" s="8" t="s">
        <v>30</v>
      </c>
      <c r="AL4" s="86" t="s">
        <v>31</v>
      </c>
      <c r="AM4" s="86"/>
      <c r="AN4" s="86"/>
      <c r="AO4" s="87" t="s">
        <v>32</v>
      </c>
      <c r="AP4" s="10"/>
      <c r="AQ4" s="80"/>
      <c r="AR4" s="81" t="s">
        <v>33</v>
      </c>
      <c r="AS4" s="81"/>
      <c r="AT4" s="81"/>
      <c r="AU4" s="81"/>
      <c r="AV4" s="81"/>
      <c r="AW4" s="81"/>
    </row>
    <row r="5" spans="1:49" ht="109.95" customHeight="1" x14ac:dyDescent="0.3">
      <c r="A5" s="63"/>
      <c r="B5" s="88"/>
      <c r="C5" s="89"/>
      <c r="D5" s="11" t="s">
        <v>34</v>
      </c>
      <c r="E5" s="91"/>
      <c r="F5" s="88"/>
      <c r="G5" s="90"/>
      <c r="H5" s="90"/>
      <c r="I5" s="12" t="s">
        <v>35</v>
      </c>
      <c r="J5" s="12" t="s">
        <v>36</v>
      </c>
      <c r="K5" s="4" t="s">
        <v>27</v>
      </c>
      <c r="L5" s="5" t="s">
        <v>168</v>
      </c>
      <c r="M5" s="5" t="s">
        <v>37</v>
      </c>
      <c r="N5" s="5" t="s">
        <v>38</v>
      </c>
      <c r="O5" s="12" t="s">
        <v>169</v>
      </c>
      <c r="P5" s="5" t="s">
        <v>39</v>
      </c>
      <c r="Q5" s="5" t="s">
        <v>40</v>
      </c>
      <c r="R5" s="5" t="s">
        <v>41</v>
      </c>
      <c r="S5" s="5" t="s">
        <v>41</v>
      </c>
      <c r="T5" s="83"/>
      <c r="U5" s="84"/>
      <c r="V5" s="13" t="s">
        <v>28</v>
      </c>
      <c r="W5" s="5" t="s">
        <v>42</v>
      </c>
      <c r="X5" s="5" t="s">
        <v>43</v>
      </c>
      <c r="Y5" s="5" t="s">
        <v>44</v>
      </c>
      <c r="Z5" s="4" t="s">
        <v>45</v>
      </c>
      <c r="AA5" s="14" t="s">
        <v>28</v>
      </c>
      <c r="AB5" s="5" t="s">
        <v>46</v>
      </c>
      <c r="AC5" s="5" t="s">
        <v>47</v>
      </c>
      <c r="AD5" s="5" t="s">
        <v>48</v>
      </c>
      <c r="AE5" s="5" t="s">
        <v>49</v>
      </c>
      <c r="AF5" s="5" t="s">
        <v>50</v>
      </c>
      <c r="AG5" s="83"/>
      <c r="AH5" s="84"/>
      <c r="AI5" s="95"/>
      <c r="AJ5" s="95"/>
      <c r="AK5" s="15" t="s">
        <v>51</v>
      </c>
      <c r="AL5" s="12" t="s">
        <v>52</v>
      </c>
      <c r="AM5" s="12" t="s">
        <v>53</v>
      </c>
      <c r="AN5" s="16" t="s">
        <v>32</v>
      </c>
      <c r="AO5" s="87"/>
      <c r="AP5" s="9" t="s">
        <v>28</v>
      </c>
      <c r="AQ5" s="80"/>
      <c r="AR5" s="97" t="s">
        <v>54</v>
      </c>
      <c r="AS5" s="97"/>
      <c r="AT5" s="98" t="s">
        <v>55</v>
      </c>
      <c r="AU5" s="98"/>
      <c r="AV5" s="17" t="s">
        <v>56</v>
      </c>
      <c r="AW5" s="17" t="s">
        <v>57</v>
      </c>
    </row>
    <row r="6" spans="1:49" x14ac:dyDescent="0.3">
      <c r="A6" s="64"/>
      <c r="B6" s="88"/>
      <c r="C6" s="89"/>
      <c r="D6" s="18"/>
      <c r="E6" s="19"/>
      <c r="F6" s="88"/>
      <c r="G6" s="20"/>
      <c r="H6" s="20"/>
      <c r="I6" s="18"/>
      <c r="J6" s="18"/>
      <c r="K6" s="8"/>
      <c r="L6" s="18"/>
      <c r="M6" s="18"/>
      <c r="N6" s="18"/>
      <c r="O6" s="18"/>
      <c r="P6" s="18"/>
      <c r="Q6" s="18"/>
      <c r="R6" s="18"/>
      <c r="S6" s="18"/>
      <c r="T6" s="8"/>
      <c r="U6" s="21"/>
      <c r="V6" s="21"/>
      <c r="W6" s="18"/>
      <c r="X6" s="18"/>
      <c r="Y6" s="18"/>
      <c r="Z6" s="8"/>
      <c r="AA6" s="8"/>
      <c r="AB6" s="18"/>
      <c r="AC6" s="18"/>
      <c r="AD6" s="18"/>
      <c r="AE6" s="18"/>
      <c r="AF6" s="18"/>
      <c r="AG6" s="8"/>
      <c r="AH6" s="21"/>
      <c r="AI6"/>
      <c r="AJ6"/>
      <c r="AK6" s="8"/>
      <c r="AL6" s="18"/>
      <c r="AM6" s="18"/>
      <c r="AN6" s="8"/>
      <c r="AO6" s="8"/>
      <c r="AP6" s="8"/>
      <c r="AQ6" s="8"/>
      <c r="AR6" s="22" t="s">
        <v>58</v>
      </c>
      <c r="AS6" s="22" t="s">
        <v>59</v>
      </c>
      <c r="AT6" s="22" t="s">
        <v>60</v>
      </c>
      <c r="AU6" s="22" t="s">
        <v>59</v>
      </c>
      <c r="AV6"/>
      <c r="AW6"/>
    </row>
    <row r="7" spans="1:49" s="25" customFormat="1" x14ac:dyDescent="0.3">
      <c r="A7" s="65" t="s">
        <v>170</v>
      </c>
      <c r="B7" s="23" t="s">
        <v>61</v>
      </c>
      <c r="C7" s="23" t="s">
        <v>62</v>
      </c>
      <c r="D7" s="24" t="s">
        <v>172</v>
      </c>
      <c r="E7" s="24" t="s">
        <v>63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  <c r="M7" s="24" t="s">
        <v>180</v>
      </c>
      <c r="N7" s="24" t="s">
        <v>181</v>
      </c>
      <c r="O7" s="24" t="s">
        <v>182</v>
      </c>
      <c r="P7" s="24" t="s">
        <v>183</v>
      </c>
      <c r="Q7" s="24" t="s">
        <v>184</v>
      </c>
      <c r="R7" s="24" t="s">
        <v>185</v>
      </c>
      <c r="S7" s="24" t="s">
        <v>186</v>
      </c>
      <c r="T7" s="24" t="s">
        <v>187</v>
      </c>
      <c r="U7" s="24" t="s">
        <v>188</v>
      </c>
      <c r="V7" s="24" t="s">
        <v>189</v>
      </c>
      <c r="W7" s="24" t="s">
        <v>190</v>
      </c>
      <c r="X7" s="24" t="s">
        <v>191</v>
      </c>
      <c r="Y7" s="24" t="s">
        <v>192</v>
      </c>
      <c r="Z7" s="24" t="s">
        <v>193</v>
      </c>
      <c r="AA7" s="24" t="s">
        <v>194</v>
      </c>
      <c r="AB7" s="24" t="s">
        <v>195</v>
      </c>
      <c r="AC7" s="24" t="s">
        <v>196</v>
      </c>
      <c r="AD7" s="24" t="s">
        <v>197</v>
      </c>
      <c r="AE7" s="24" t="s">
        <v>198</v>
      </c>
      <c r="AF7" s="24" t="s">
        <v>199</v>
      </c>
      <c r="AG7" s="24" t="s">
        <v>200</v>
      </c>
      <c r="AH7" s="24" t="s">
        <v>201</v>
      </c>
      <c r="AI7" s="24" t="s">
        <v>202</v>
      </c>
      <c r="AJ7" s="24" t="s">
        <v>203</v>
      </c>
      <c r="AK7" s="24" t="s">
        <v>204</v>
      </c>
      <c r="AL7" s="24" t="s">
        <v>205</v>
      </c>
      <c r="AM7" s="24" t="s">
        <v>206</v>
      </c>
      <c r="AN7" s="24" t="s">
        <v>207</v>
      </c>
      <c r="AO7" s="24" t="s">
        <v>208</v>
      </c>
      <c r="AP7" s="24" t="s">
        <v>209</v>
      </c>
      <c r="AQ7" s="24" t="s">
        <v>210</v>
      </c>
      <c r="AR7" s="24" t="s">
        <v>211</v>
      </c>
      <c r="AS7" s="24" t="s">
        <v>212</v>
      </c>
      <c r="AT7" s="24" t="s">
        <v>213</v>
      </c>
      <c r="AU7" s="24" t="s">
        <v>214</v>
      </c>
      <c r="AV7" s="24" t="s">
        <v>215</v>
      </c>
      <c r="AW7" s="24" t="s">
        <v>216</v>
      </c>
    </row>
    <row r="8" spans="1:49" x14ac:dyDescent="0.3">
      <c r="A8" s="26">
        <v>1</v>
      </c>
      <c r="B8" s="26">
        <v>1001011</v>
      </c>
      <c r="C8" s="27" t="s">
        <v>111</v>
      </c>
      <c r="D8" s="44">
        <v>58667</v>
      </c>
      <c r="E8" s="29">
        <f t="shared" ref="E8:E39" si="0">1+99*((F8-F$110)/(F$111-F$110))</f>
        <v>34.582190080812751</v>
      </c>
      <c r="F8" s="48">
        <f t="shared" ref="F8:F39" si="1">((0.5*G8)+(0.3*AJ8)+(0.2*AW8))/3</f>
        <v>11.604241590423248</v>
      </c>
      <c r="G8" s="30">
        <f t="shared" ref="G8:G39" si="2">1+99*((H8-H$110)/(H$111-H$110))</f>
        <v>27.601253875231478</v>
      </c>
      <c r="H8" s="31">
        <f t="shared" ref="H8:H39" si="3">GEOMEAN(U8,V8,AH8)</f>
        <v>20.302037180964948</v>
      </c>
      <c r="I8" s="32">
        <f>1+99*(('WSKAŹNIK BUDOWA DANE'!I8-'WSKAŹNIK BUDOWA DANE'!I$110)/('WSKAŹNIK BUDOWA DANE'!I$111-'WSKAŹNIK BUDOWA DANE'!I$110))</f>
        <v>49.248328802944577</v>
      </c>
      <c r="J8" s="32">
        <f>1+99*(('WSKAŹNIK BUDOWA DANE'!J8-'WSKAŹNIK BUDOWA DANE'!J$110)/('WSKAŹNIK BUDOWA DANE'!J$111-'WSKAŹNIK BUDOWA DANE'!J$110))</f>
        <v>37.443042937256074</v>
      </c>
      <c r="K8" s="33">
        <f t="shared" ref="K8:K39" si="4">GEOMEAN(I8:J8)</f>
        <v>42.941905988867781</v>
      </c>
      <c r="L8" s="32">
        <f>1+99*(('WSKAŹNIK BUDOWA DANE'!L8-'WSKAŹNIK BUDOWA DANE'!L$110)/('WSKAŹNIK BUDOWA DANE'!L$111-'WSKAŹNIK BUDOWA DANE'!L$110))</f>
        <v>1</v>
      </c>
      <c r="M8" s="32">
        <f>1+99*(('WSKAŹNIK BUDOWA DANE'!M8-'WSKAŹNIK BUDOWA DANE'!M$110)/('WSKAŹNIK BUDOWA DANE'!M$111-'WSKAŹNIK BUDOWA DANE'!M$110))</f>
        <v>14.088949068471194</v>
      </c>
      <c r="N8" s="32">
        <f>1+99*(('WSKAŹNIK BUDOWA DANE'!N8-'WSKAŹNIK BUDOWA DANE'!N$110)/('WSKAŹNIK BUDOWA DANE'!N$111-'WSKAŹNIK BUDOWA DANE'!N$110))</f>
        <v>33.696103700367694</v>
      </c>
      <c r="O8" s="32">
        <f>1+99*(('WSKAŹNIK BUDOWA DANE'!O8-'WSKAŹNIK BUDOWA DANE'!O$110)/('WSKAŹNIK BUDOWA DANE'!O$111-'WSKAŹNIK BUDOWA DANE'!O$110))</f>
        <v>33.521576019699928</v>
      </c>
      <c r="P8" s="32">
        <f>1+99*(('WSKAŹNIK BUDOWA DANE'!P8-'WSKAŹNIK BUDOWA DANE'!P$110)/('WSKAŹNIK BUDOWA DANE'!P$111-'WSKAŹNIK BUDOWA DANE'!P$110))</f>
        <v>1</v>
      </c>
      <c r="Q8" s="32">
        <f>1+99*(('WSKAŹNIK BUDOWA DANE'!Q8-'WSKAŹNIK BUDOWA DANE'!Q$110)/('WSKAŹNIK BUDOWA DANE'!Q$111-'WSKAŹNIK BUDOWA DANE'!Q$110))</f>
        <v>1</v>
      </c>
      <c r="R8" s="32">
        <f>1+99*(('WSKAŹNIK BUDOWA DANE'!R8-'WSKAŹNIK BUDOWA DANE'!R$110)/('WSKAŹNIK BUDOWA DANE'!R$111-'WSKAŹNIK BUDOWA DANE'!R$110))</f>
        <v>1</v>
      </c>
      <c r="S8" s="32">
        <f>1+99*(('WSKAŹNIK BUDOWA DANE'!S8-'WSKAŹNIK BUDOWA DANE'!S$110)/('WSKAŹNIK BUDOWA DANE'!S$111-'WSKAŹNIK BUDOWA DANE'!S$110))</f>
        <v>42.048204271566746</v>
      </c>
      <c r="T8" s="33">
        <f t="shared" ref="T8:T39" si="5">GEOMEAN(K8:S8)</f>
        <v>6.7408146730925136</v>
      </c>
      <c r="U8" s="34">
        <f t="shared" ref="U8:U39" si="6">1+99*((T8-T$110)/(T$111-T$110))</f>
        <v>12.137508466690033</v>
      </c>
      <c r="V8" s="34">
        <f>1+99*(('WSKAŹNIK BUDOWA DANE'!V8-'WSKAŹNIK BUDOWA DANE'!V$110)/('WSKAŹNIK BUDOWA DANE'!V$111-'WSKAŹNIK BUDOWA DANE'!V$110))</f>
        <v>24.560108323248162</v>
      </c>
      <c r="W8" s="32">
        <f>1+99*(('WSKAŹNIK BUDOWA DANE'!W8-'WSKAŹNIK BUDOWA DANE'!W$110)/('WSKAŹNIK BUDOWA DANE'!W$111-'WSKAŹNIK BUDOWA DANE'!W$110))</f>
        <v>1</v>
      </c>
      <c r="X8" s="32">
        <f>1+99*(('WSKAŹNIK BUDOWA DANE'!X8-'WSKAŹNIK BUDOWA DANE'!X$110)/('WSKAŹNIK BUDOWA DANE'!X$111-'WSKAŹNIK BUDOWA DANE'!X$110))</f>
        <v>42.291820700319377</v>
      </c>
      <c r="Y8" s="32">
        <f>1+99*(('WSKAŹNIK BUDOWA DANE'!Y8-'WSKAŹNIK BUDOWA DANE'!Y$110)/('WSKAŹNIK BUDOWA DANE'!Y$111-'WSKAŹNIK BUDOWA DANE'!Y$110))</f>
        <v>53.519999870674809</v>
      </c>
      <c r="Z8" s="33">
        <f t="shared" ref="Z8:Z39" si="7">GEOMEAN(X8:Y8)</f>
        <v>47.575815688348371</v>
      </c>
      <c r="AA8" s="33">
        <f t="shared" ref="AA8:AA39" si="8">1+99*((Z8-Z$110)/(Z$111-Z$110))</f>
        <v>59.010664543502621</v>
      </c>
      <c r="AB8" s="32">
        <f>1+99*(('WSKAŹNIK BUDOWA DANE'!AB8-'WSKAŹNIK BUDOWA DANE'!AB$110)/('WSKAŹNIK BUDOWA DANE'!AB$111-'WSKAŹNIK BUDOWA DANE'!AB$110))</f>
        <v>1.7004287987698534</v>
      </c>
      <c r="AC8" s="32">
        <f>1+99*(('WSKAŹNIK BUDOWA DANE'!AC8-'WSKAŹNIK BUDOWA DANE'!AC$110)/('WSKAŹNIK BUDOWA DANE'!AC$111-'WSKAŹNIK BUDOWA DANE'!AC$110))</f>
        <v>1</v>
      </c>
      <c r="AD8" s="32">
        <f>1+99*(('WSKAŹNIK BUDOWA DANE'!AD8-'WSKAŹNIK BUDOWA DANE'!AD$110)/('WSKAŹNIK BUDOWA DANE'!AD$111-'WSKAŹNIK BUDOWA DANE'!AD$110))</f>
        <v>6.5115789473684211</v>
      </c>
      <c r="AE8" s="32">
        <f>1+99*(('WSKAŹNIK BUDOWA DANE'!AE8-'WSKAŹNIK BUDOWA DANE'!AE$110)/('WSKAŹNIK BUDOWA DANE'!AE$111-'WSKAŹNIK BUDOWA DANE'!AE$110))</f>
        <v>3.2544710221173943</v>
      </c>
      <c r="AF8" s="32">
        <f>1+99*(('WSKAŹNIK BUDOWA DANE'!AF8-'WSKAŹNIK BUDOWA DANE'!AF$110)/('WSKAŹNIK BUDOWA DANE'!AF$111-'WSKAŹNIK BUDOWA DANE'!AF$110))</f>
        <v>1</v>
      </c>
      <c r="AG8" s="33">
        <f t="shared" ref="AG8:AG39" si="9">AVERAGE(W8,X8,AA8,AB8,AC8,AD8,AE8,AF8)</f>
        <v>14.471120501509708</v>
      </c>
      <c r="AH8" s="34">
        <f t="shared" ref="AH8:AH39" si="10">1+99*((AG8-AG$110)/(AG$111-AG$110))</f>
        <v>28.071074228122427</v>
      </c>
      <c r="AI8" s="35">
        <f t="shared" ref="AI8:AI39" si="11">((0.2*AP8)+(0.8*AQ8))/2</f>
        <v>29.556097560975612</v>
      </c>
      <c r="AJ8" s="30">
        <f t="shared" ref="AJ8:AJ39" si="12">1+99*((AI8-AI$110)/(AI$111-AI$110))</f>
        <v>66.672295447846054</v>
      </c>
      <c r="AK8" s="36">
        <v>1</v>
      </c>
      <c r="AL8" s="37">
        <v>1</v>
      </c>
      <c r="AM8" s="37">
        <v>1</v>
      </c>
      <c r="AN8" s="36">
        <f t="shared" ref="AN8:AN39" si="13">AVERAGE(AL8:AM8)</f>
        <v>1</v>
      </c>
      <c r="AO8" s="36">
        <f t="shared" ref="AO8:AO39" si="14">AVERAGE(AN8,AK8)</f>
        <v>1</v>
      </c>
      <c r="AP8" s="30">
        <f t="shared" ref="AP8:AP39" si="15">1+99*((AO8-AO$110)/(AO$111-AO$110))</f>
        <v>1</v>
      </c>
      <c r="AQ8" s="33">
        <f>'WSKAŹNIK BUDOWA DANE'!AQ8</f>
        <v>73.640243902439025</v>
      </c>
      <c r="AR8" s="38">
        <v>7.4614017404568897E-3</v>
      </c>
      <c r="AS8" s="39">
        <v>6.1576665986595298</v>
      </c>
      <c r="AT8" s="40">
        <v>0.67548860342314299</v>
      </c>
      <c r="AU8" s="32">
        <v>4.1188435732741002</v>
      </c>
      <c r="AV8" s="41">
        <f t="shared" ref="AV8:AV39" si="16">GEOMEAN(AS8,AU8)</f>
        <v>5.0361161122687976</v>
      </c>
      <c r="AW8" s="30">
        <f t="shared" ref="AW8:AW39" si="17">1+99*((AV8-AV$110)/(AV$111-AV$110))</f>
        <v>5.0520459965009303</v>
      </c>
    </row>
    <row r="9" spans="1:49" x14ac:dyDescent="0.3">
      <c r="A9" s="26">
        <v>2</v>
      </c>
      <c r="B9" s="26">
        <v>2401011</v>
      </c>
      <c r="C9" s="27" t="s">
        <v>104</v>
      </c>
      <c r="D9" s="44">
        <v>57900</v>
      </c>
      <c r="E9" s="29">
        <f t="shared" si="0"/>
        <v>43.395928044460838</v>
      </c>
      <c r="F9" s="48">
        <f t="shared" si="1"/>
        <v>13.716491601691459</v>
      </c>
      <c r="G9" s="30">
        <f t="shared" si="2"/>
        <v>32.226436099189783</v>
      </c>
      <c r="H9" s="31">
        <f t="shared" si="3"/>
        <v>23.296557541039341</v>
      </c>
      <c r="I9" s="32">
        <f>1+99*(('WSKAŹNIK BUDOWA DANE'!I9-'WSKAŹNIK BUDOWA DANE'!I$110)/('WSKAŹNIK BUDOWA DANE'!I$111-'WSKAŹNIK BUDOWA DANE'!I$110))</f>
        <v>3.0369780554708896</v>
      </c>
      <c r="J9" s="32">
        <f>1+99*(('WSKAŹNIK BUDOWA DANE'!J9-'WSKAŹNIK BUDOWA DANE'!J$110)/('WSKAŹNIK BUDOWA DANE'!J$111-'WSKAŹNIK BUDOWA DANE'!J$110))</f>
        <v>37.925803108808203</v>
      </c>
      <c r="K9" s="33">
        <f t="shared" si="4"/>
        <v>10.732186719283268</v>
      </c>
      <c r="L9" s="32">
        <f>1+99*(('WSKAŹNIK BUDOWA DANE'!L9-'WSKAŹNIK BUDOWA DANE'!L$110)/('WSKAŹNIK BUDOWA DANE'!L$111-'WSKAŹNIK BUDOWA DANE'!L$110))</f>
        <v>1</v>
      </c>
      <c r="M9" s="32">
        <f>1+99*(('WSKAŹNIK BUDOWA DANE'!M9-'WSKAŹNIK BUDOWA DANE'!M$110)/('WSKAŹNIK BUDOWA DANE'!M$111-'WSKAŹNIK BUDOWA DANE'!M$110))</f>
        <v>14.26233808290155</v>
      </c>
      <c r="N9" s="32">
        <f>1+99*(('WSKAŹNIK BUDOWA DANE'!N9-'WSKAŹNIK BUDOWA DANE'!N$110)/('WSKAŹNIK BUDOWA DANE'!N$111-'WSKAŹNIK BUDOWA DANE'!N$110))</f>
        <v>23.086152167984736</v>
      </c>
      <c r="O9" s="32">
        <f>1+99*(('WSKAŹNIK BUDOWA DANE'!O9-'WSKAŹNIK BUDOWA DANE'!O$110)/('WSKAŹNIK BUDOWA DANE'!O$111-'WSKAŹNIK BUDOWA DANE'!O$110))</f>
        <v>54.199760542720782</v>
      </c>
      <c r="P9" s="32">
        <f>1+99*(('WSKAŹNIK BUDOWA DANE'!P9-'WSKAŹNIK BUDOWA DANE'!P$110)/('WSKAŹNIK BUDOWA DANE'!P$111-'WSKAŹNIK BUDOWA DANE'!P$110))</f>
        <v>1</v>
      </c>
      <c r="Q9" s="32">
        <f>1+99*(('WSKAŹNIK BUDOWA DANE'!Q9-'WSKAŹNIK BUDOWA DANE'!Q$110)/('WSKAŹNIK BUDOWA DANE'!Q$111-'WSKAŹNIK BUDOWA DANE'!Q$110))</f>
        <v>53.71792746113988</v>
      </c>
      <c r="R9" s="32">
        <f>1+99*(('WSKAŹNIK BUDOWA DANE'!R9-'WSKAŹNIK BUDOWA DANE'!R$110)/('WSKAŹNIK BUDOWA DANE'!R$111-'WSKAŹNIK BUDOWA DANE'!R$110))</f>
        <v>1</v>
      </c>
      <c r="S9" s="32">
        <f>1+99*(('WSKAŹNIK BUDOWA DANE'!S9-'WSKAŹNIK BUDOWA DANE'!S$110)/('WSKAŹNIK BUDOWA DANE'!S$111-'WSKAŹNIK BUDOWA DANE'!S$110))</f>
        <v>1</v>
      </c>
      <c r="T9" s="33">
        <f t="shared" si="5"/>
        <v>6.0138096783584443</v>
      </c>
      <c r="U9" s="34">
        <f t="shared" si="6"/>
        <v>10.045334921086017</v>
      </c>
      <c r="V9" s="34">
        <f>1+99*(('WSKAŹNIK BUDOWA DANE'!V9-'WSKAŹNIK BUDOWA DANE'!V$110)/('WSKAŹNIK BUDOWA DANE'!V$111-'WSKAŹNIK BUDOWA DANE'!V$110))</f>
        <v>24.872208549222794</v>
      </c>
      <c r="W9" s="32">
        <f>1+99*(('WSKAŹNIK BUDOWA DANE'!W9-'WSKAŹNIK BUDOWA DANE'!W$110)/('WSKAŹNIK BUDOWA DANE'!W$111-'WSKAŹNIK BUDOWA DANE'!W$110))</f>
        <v>1</v>
      </c>
      <c r="X9" s="32">
        <f>1+99*(('WSKAŹNIK BUDOWA DANE'!X9-'WSKAŹNIK BUDOWA DANE'!X$110)/('WSKAŹNIK BUDOWA DANE'!X$111-'WSKAŹNIK BUDOWA DANE'!X$110))</f>
        <v>56.716562483429286</v>
      </c>
      <c r="Y9" s="32">
        <f>1+99*(('WSKAŹNIK BUDOWA DANE'!Y9-'WSKAŹNIK BUDOWA DANE'!Y$110)/('WSKAŹNIK BUDOWA DANE'!Y$111-'WSKAŹNIK BUDOWA DANE'!Y$110))</f>
        <v>32.063842176962225</v>
      </c>
      <c r="Z9" s="33">
        <f t="shared" si="7"/>
        <v>42.644471016633481</v>
      </c>
      <c r="AA9" s="33">
        <f t="shared" si="8"/>
        <v>51.995215702464073</v>
      </c>
      <c r="AB9" s="32">
        <f>1+99*(('WSKAŹNIK BUDOWA DANE'!AB9-'WSKAŹNIK BUDOWA DANE'!AB$110)/('WSKAŹNIK BUDOWA DANE'!AB$111-'WSKAŹNIK BUDOWA DANE'!AB$110))</f>
        <v>16.669400953702734</v>
      </c>
      <c r="AC9" s="32">
        <f>1+99*(('WSKAŹNIK BUDOWA DANE'!AC9-'WSKAŹNIK BUDOWA DANE'!AC$110)/('WSKAŹNIK BUDOWA DANE'!AC$111-'WSKAŹNIK BUDOWA DANE'!AC$110))</f>
        <v>1</v>
      </c>
      <c r="AD9" s="32">
        <f>1+99*(('WSKAŹNIK BUDOWA DANE'!AD9-'WSKAŹNIK BUDOWA DANE'!AD$110)/('WSKAŹNIK BUDOWA DANE'!AD$111-'WSKAŹNIK BUDOWA DANE'!AD$110))</f>
        <v>12.115789473684211</v>
      </c>
      <c r="AE9" s="32">
        <f>1+99*(('WSKAŹNIK BUDOWA DANE'!AE9-'WSKAŹNIK BUDOWA DANE'!AE$110)/('WSKAŹNIK BUDOWA DANE'!AE$111-'WSKAŹNIK BUDOWA DANE'!AE$110))</f>
        <v>1</v>
      </c>
      <c r="AF9" s="32">
        <f>1+99*(('WSKAŹNIK BUDOWA DANE'!AF9-'WSKAŹNIK BUDOWA DANE'!AF$110)/('WSKAŹNIK BUDOWA DANE'!AF$111-'WSKAŹNIK BUDOWA DANE'!AF$110))</f>
        <v>37.75251311665793</v>
      </c>
      <c r="AG9" s="33">
        <f t="shared" si="9"/>
        <v>22.281185216242278</v>
      </c>
      <c r="AH9" s="34">
        <f t="shared" si="10"/>
        <v>50.605355798296863</v>
      </c>
      <c r="AI9" s="35">
        <f t="shared" si="11"/>
        <v>35.773780487804885</v>
      </c>
      <c r="AJ9" s="30">
        <f t="shared" si="12"/>
        <v>80.725439002821432</v>
      </c>
      <c r="AK9" s="36">
        <v>1</v>
      </c>
      <c r="AL9" s="37">
        <v>10</v>
      </c>
      <c r="AM9" s="37">
        <v>1</v>
      </c>
      <c r="AN9" s="36">
        <f t="shared" si="13"/>
        <v>5.5</v>
      </c>
      <c r="AO9" s="36">
        <f t="shared" si="14"/>
        <v>3.25</v>
      </c>
      <c r="AP9" s="30">
        <f t="shared" si="15"/>
        <v>25.75</v>
      </c>
      <c r="AQ9" s="33">
        <f>'WSKAŹNIK BUDOWA DANE'!AQ9</f>
        <v>82.996951219512198</v>
      </c>
      <c r="AR9" s="38">
        <v>4.9733770296323202E-3</v>
      </c>
      <c r="AS9" s="39">
        <v>4.4378286387115899</v>
      </c>
      <c r="AT9" s="40">
        <v>0.59620947053192097</v>
      </c>
      <c r="AU9" s="32">
        <v>3.7527985906355998</v>
      </c>
      <c r="AV9" s="41">
        <f t="shared" si="16"/>
        <v>4.0809652119123925</v>
      </c>
      <c r="AW9" s="30">
        <f t="shared" si="17"/>
        <v>4.0931252731652901</v>
      </c>
    </row>
    <row r="10" spans="1:49" x14ac:dyDescent="0.3">
      <c r="A10" s="26">
        <v>3</v>
      </c>
      <c r="B10" s="26">
        <v>661011</v>
      </c>
      <c r="C10" s="27" t="s">
        <v>88</v>
      </c>
      <c r="D10" s="44">
        <v>57414</v>
      </c>
      <c r="E10" s="29">
        <f t="shared" si="0"/>
        <v>57.083056824528541</v>
      </c>
      <c r="F10" s="48">
        <f t="shared" si="1"/>
        <v>16.996670572199569</v>
      </c>
      <c r="G10" s="30">
        <f t="shared" si="2"/>
        <v>58.810620210009198</v>
      </c>
      <c r="H10" s="31">
        <f t="shared" si="3"/>
        <v>40.50817790995233</v>
      </c>
      <c r="I10" s="32">
        <f>1+99*(('WSKAŹNIK BUDOWA DANE'!I10-'WSKAŹNIK BUDOWA DANE'!I$110)/('WSKAŹNIK BUDOWA DANE'!I$111-'WSKAŹNIK BUDOWA DANE'!I$110))</f>
        <v>5.1084414746147226</v>
      </c>
      <c r="J10" s="32">
        <f>1+99*(('WSKAŹNIK BUDOWA DANE'!J10-'WSKAŹNIK BUDOWA DANE'!J$110)/('WSKAŹNIK BUDOWA DANE'!J$111-'WSKAŹNIK BUDOWA DANE'!J$110))</f>
        <v>75.47674783153937</v>
      </c>
      <c r="K10" s="33">
        <f t="shared" si="4"/>
        <v>19.635899495354742</v>
      </c>
      <c r="L10" s="32">
        <f>1+99*(('WSKAŹNIK BUDOWA DANE'!L10-'WSKAŹNIK BUDOWA DANE'!L$110)/('WSKAŹNIK BUDOWA DANE'!L$111-'WSKAŹNIK BUDOWA DANE'!L$110))</f>
        <v>21.740920600979159</v>
      </c>
      <c r="M10" s="32">
        <f>1+99*(('WSKAŹNIK BUDOWA DANE'!M10-'WSKAŹNIK BUDOWA DANE'!M$110)/('WSKAŹNIK BUDOWA DANE'!M$111-'WSKAŹNIK BUDOWA DANE'!M$110))</f>
        <v>9.024760946807401</v>
      </c>
      <c r="N10" s="32">
        <f>1+99*(('WSKAŹNIK BUDOWA DANE'!N10-'WSKAŹNIK BUDOWA DANE'!N$110)/('WSKAŹNIK BUDOWA DANE'!N$111-'WSKAŹNIK BUDOWA DANE'!N$110))</f>
        <v>12.136553893878778</v>
      </c>
      <c r="O10" s="32">
        <f>1+99*(('WSKAŹNIK BUDOWA DANE'!O10-'WSKAŹNIK BUDOWA DANE'!O$110)/('WSKAŹNIK BUDOWA DANE'!O$111-'WSKAŹNIK BUDOWA DANE'!O$110))</f>
        <v>34.599784434317385</v>
      </c>
      <c r="P10" s="32">
        <f>1+99*(('WSKAŹNIK BUDOWA DANE'!P10-'WSKAŹNIK BUDOWA DANE'!P$110)/('WSKAŹNIK BUDOWA DANE'!P$111-'WSKAŹNIK BUDOWA DANE'!P$110))</f>
        <v>29.528805654127648</v>
      </c>
      <c r="Q10" s="32">
        <f>1+99*(('WSKAŹNIK BUDOWA DANE'!Q10-'WSKAŹNIK BUDOWA DANE'!Q$110)/('WSKAŹNIK BUDOWA DANE'!Q$111-'WSKAŹNIK BUDOWA DANE'!Q$110))</f>
        <v>1</v>
      </c>
      <c r="R10" s="32">
        <f>1+99*(('WSKAŹNIK BUDOWA DANE'!R10-'WSKAŹNIK BUDOWA DANE'!R$110)/('WSKAŹNIK BUDOWA DANE'!R$111-'WSKAŹNIK BUDOWA DANE'!R$110))</f>
        <v>1</v>
      </c>
      <c r="S10" s="32">
        <f>1+99*(('WSKAŹNIK BUDOWA DANE'!S10-'WSKAŹNIK BUDOWA DANE'!S$110)/('WSKAŹNIK BUDOWA DANE'!S$111-'WSKAŹNIK BUDOWA DANE'!S$110))</f>
        <v>42.944038039502523</v>
      </c>
      <c r="T10" s="33">
        <f t="shared" si="5"/>
        <v>10.831180055007053</v>
      </c>
      <c r="U10" s="34">
        <f t="shared" si="6"/>
        <v>23.908753927013731</v>
      </c>
      <c r="V10" s="34">
        <f>1+99*(('WSKAŹNIK BUDOWA DANE'!V10-'WSKAŹNIK BUDOWA DANE'!V$110)/('WSKAŹNIK BUDOWA DANE'!V$111-'WSKAŹNIK BUDOWA DANE'!V$110))</f>
        <v>49.148565680844385</v>
      </c>
      <c r="W10" s="32">
        <f>1+99*(('WSKAŹNIK BUDOWA DANE'!W10-'WSKAŹNIK BUDOWA DANE'!W$110)/('WSKAŹNIK BUDOWA DANE'!W$111-'WSKAŹNIK BUDOWA DANE'!W$110))</f>
        <v>4.3923828590495209</v>
      </c>
      <c r="X10" s="32">
        <f>1+99*(('WSKAŹNIK BUDOWA DANE'!X10-'WSKAŹNIK BUDOWA DANE'!X$110)/('WSKAŹNIK BUDOWA DANE'!X$111-'WSKAŹNIK BUDOWA DANE'!X$110))</f>
        <v>69.40560472532124</v>
      </c>
      <c r="Y10" s="32">
        <f>1+99*(('WSKAŹNIK BUDOWA DANE'!Y10-'WSKAŹNIK BUDOWA DANE'!Y$110)/('WSKAŹNIK BUDOWA DANE'!Y$111-'WSKAŹNIK BUDOWA DANE'!Y$110))</f>
        <v>78.019468312301925</v>
      </c>
      <c r="Z10" s="33">
        <f t="shared" si="7"/>
        <v>73.58660461363435</v>
      </c>
      <c r="AA10" s="33">
        <f t="shared" si="8"/>
        <v>96.014234800322399</v>
      </c>
      <c r="AB10" s="32">
        <f>1+99*(('WSKAŹNIK BUDOWA DANE'!AB10-'WSKAŹNIK BUDOWA DANE'!AB$110)/('WSKAŹNIK BUDOWA DANE'!AB$111-'WSKAŹNIK BUDOWA DANE'!AB$110))</f>
        <v>3.3258545589195512</v>
      </c>
      <c r="AC10" s="32">
        <f>1+99*(('WSKAŹNIK BUDOWA DANE'!AC10-'WSKAŹNIK BUDOWA DANE'!AC$110)/('WSKAŹNIK BUDOWA DANE'!AC$111-'WSKAŹNIK BUDOWA DANE'!AC$110))</f>
        <v>1</v>
      </c>
      <c r="AD10" s="32">
        <f>1+99*(('WSKAŹNIK BUDOWA DANE'!AD10-'WSKAŹNIK BUDOWA DANE'!AD$110)/('WSKAŹNIK BUDOWA DANE'!AD$111-'WSKAŹNIK BUDOWA DANE'!AD$110))</f>
        <v>13.196491228070181</v>
      </c>
      <c r="AE10" s="32">
        <f>1+99*(('WSKAŹNIK BUDOWA DANE'!AE10-'WSKAŹNIK BUDOWA DANE'!AE$110)/('WSKAŹNIK BUDOWA DANE'!AE$111-'WSKAŹNIK BUDOWA DANE'!AE$110))</f>
        <v>6.4436739053358156</v>
      </c>
      <c r="AF10" s="32">
        <f>1+99*(('WSKAŹNIK BUDOWA DANE'!AF10-'WSKAŹNIK BUDOWA DANE'!AF$110)/('WSKAŹNIK BUDOWA DANE'!AF$111-'WSKAŹNIK BUDOWA DANE'!AF$110))</f>
        <v>1</v>
      </c>
      <c r="AG10" s="33">
        <f t="shared" si="9"/>
        <v>24.34728025962734</v>
      </c>
      <c r="AH10" s="34">
        <f t="shared" si="10"/>
        <v>56.566633861787928</v>
      </c>
      <c r="AI10" s="35">
        <f t="shared" si="11"/>
        <v>31.045121951219514</v>
      </c>
      <c r="AJ10" s="30">
        <f t="shared" si="12"/>
        <v>70.037773192403264</v>
      </c>
      <c r="AK10" s="36">
        <v>1</v>
      </c>
      <c r="AL10" s="37">
        <v>1</v>
      </c>
      <c r="AM10" s="37">
        <v>1</v>
      </c>
      <c r="AN10" s="36">
        <f t="shared" si="13"/>
        <v>1</v>
      </c>
      <c r="AO10" s="36">
        <f t="shared" si="14"/>
        <v>1</v>
      </c>
      <c r="AP10" s="30">
        <f t="shared" si="15"/>
        <v>1</v>
      </c>
      <c r="AQ10" s="33">
        <f>'WSKAŹNIK BUDOWA DANE'!AQ10</f>
        <v>77.362804878048777</v>
      </c>
      <c r="AR10" s="38">
        <v>2.8448784751968601E-3</v>
      </c>
      <c r="AS10" s="39">
        <v>2.9665118162997901</v>
      </c>
      <c r="AT10" s="40">
        <v>0.38039907320953098</v>
      </c>
      <c r="AU10" s="32">
        <v>2.7563659827074498</v>
      </c>
      <c r="AV10" s="41">
        <f t="shared" si="16"/>
        <v>2.8595090938390864</v>
      </c>
      <c r="AW10" s="30">
        <f t="shared" si="17"/>
        <v>2.8668482693656312</v>
      </c>
    </row>
    <row r="11" spans="1:49" x14ac:dyDescent="0.3">
      <c r="A11" s="26">
        <v>4</v>
      </c>
      <c r="B11" s="26">
        <v>2061011</v>
      </c>
      <c r="C11" s="27" t="s">
        <v>131</v>
      </c>
      <c r="D11" s="44">
        <v>295981</v>
      </c>
      <c r="E11" s="29">
        <f t="shared" si="0"/>
        <v>51.405859053166971</v>
      </c>
      <c r="F11" s="48">
        <f t="shared" si="1"/>
        <v>15.636105837238141</v>
      </c>
      <c r="G11" s="30">
        <f t="shared" si="2"/>
        <v>51.023829660979075</v>
      </c>
      <c r="H11" s="31">
        <f t="shared" si="3"/>
        <v>35.466711063971516</v>
      </c>
      <c r="I11" s="32">
        <f>1+99*(('WSKAŹNIK BUDOWA DANE'!I11-'WSKAŹNIK BUDOWA DANE'!I$110)/('WSKAŹNIK BUDOWA DANE'!I$111-'WSKAŹNIK BUDOWA DANE'!I$110))</f>
        <v>37.659700135759891</v>
      </c>
      <c r="J11" s="32">
        <f>1+99*(('WSKAŹNIK BUDOWA DANE'!J11-'WSKAŹNIK BUDOWA DANE'!J$110)/('WSKAŹNIK BUDOWA DANE'!J$111-'WSKAŹNIK BUDOWA DANE'!J$110))</f>
        <v>15.446900307790017</v>
      </c>
      <c r="K11" s="33">
        <f t="shared" si="4"/>
        <v>24.118989067088805</v>
      </c>
      <c r="L11" s="32">
        <f>1+99*(('WSKAŹNIK BUDOWA DANE'!L11-'WSKAŹNIK BUDOWA DANE'!L$110)/('WSKAŹNIK BUDOWA DANE'!L$111-'WSKAŹNIK BUDOWA DANE'!L$110))</f>
        <v>9.2381778144283437</v>
      </c>
      <c r="M11" s="32">
        <f>1+99*(('WSKAŹNIK BUDOWA DANE'!M11-'WSKAŹNIK BUDOWA DANE'!M$110)/('WSKAŹNIK BUDOWA DANE'!M$111-'WSKAŹNIK BUDOWA DANE'!M$110))</f>
        <v>13.971936965548462</v>
      </c>
      <c r="N11" s="32">
        <f>1+99*(('WSKAŹNIK BUDOWA DANE'!N11-'WSKAŹNIK BUDOWA DANE'!N$110)/('WSKAŹNIK BUDOWA DANE'!N$111-'WSKAŹNIK BUDOWA DANE'!N$110))</f>
        <v>9.6410155417159515</v>
      </c>
      <c r="O11" s="32">
        <f>1+99*(('WSKAŹNIK BUDOWA DANE'!O11-'WSKAŹNIK BUDOWA DANE'!O$110)/('WSKAŹNIK BUDOWA DANE'!O$111-'WSKAŹNIK BUDOWA DANE'!O$110))</f>
        <v>17.411694996000719</v>
      </c>
      <c r="P11" s="32">
        <f>1+99*(('WSKAŹNIK BUDOWA DANE'!P11-'WSKAŹNIK BUDOWA DANE'!P$110)/('WSKAŹNIK BUDOWA DANE'!P$111-'WSKAŹNIK BUDOWA DANE'!P$110))</f>
        <v>17.601939122708128</v>
      </c>
      <c r="Q11" s="32">
        <f>1+99*(('WSKAŹNIK BUDOWA DANE'!Q11-'WSKAŹNIK BUDOWA DANE'!Q$110)/('WSKAŹNIK BUDOWA DANE'!Q$111-'WSKAŹNIK BUDOWA DANE'!Q$110))</f>
        <v>42.25086407573464</v>
      </c>
      <c r="R11" s="32">
        <f>1+99*(('WSKAŹNIK BUDOWA DANE'!R11-'WSKAŹNIK BUDOWA DANE'!R$110)/('WSKAŹNIK BUDOWA DANE'!R$111-'WSKAŹNIK BUDOWA DANE'!R$110))</f>
        <v>21.984330075241299</v>
      </c>
      <c r="S11" s="32">
        <f>1+99*(('WSKAŹNIK BUDOWA DANE'!S11-'WSKAŹNIK BUDOWA DANE'!S$110)/('WSKAŹNIK BUDOWA DANE'!S$111-'WSKAŹNIK BUDOWA DANE'!S$110))</f>
        <v>9.1362486105526983</v>
      </c>
      <c r="T11" s="33">
        <f t="shared" si="5"/>
        <v>16.22824135819689</v>
      </c>
      <c r="U11" s="34">
        <f t="shared" si="6"/>
        <v>39.440406342506769</v>
      </c>
      <c r="V11" s="34">
        <f>1+99*(('WSKAŹNIK BUDOWA DANE'!V11-'WSKAŹNIK BUDOWA DANE'!V$110)/('WSKAŹNIK BUDOWA DANE'!V$111-'WSKAŹNIK BUDOWA DANE'!V$110))</f>
        <v>19.679589230389787</v>
      </c>
      <c r="W11" s="32">
        <f>1+99*(('WSKAŹNIK BUDOWA DANE'!W11-'WSKAŹNIK BUDOWA DANE'!W$110)/('WSKAŹNIK BUDOWA DANE'!W$111-'WSKAŹNIK BUDOWA DANE'!W$110))</f>
        <v>11.899122378192144</v>
      </c>
      <c r="X11" s="32">
        <f>1+99*(('WSKAŹNIK BUDOWA DANE'!X11-'WSKAŹNIK BUDOWA DANE'!X$110)/('WSKAŹNIK BUDOWA DANE'!X$111-'WSKAŹNIK BUDOWA DANE'!X$110))</f>
        <v>47.375225358382195</v>
      </c>
      <c r="Y11" s="32">
        <f>1+99*(('WSKAŹNIK BUDOWA DANE'!Y11-'WSKAŹNIK BUDOWA DANE'!Y$110)/('WSKAŹNIK BUDOWA DANE'!Y$111-'WSKAŹNIK BUDOWA DANE'!Y$110))</f>
        <v>34.371229545448351</v>
      </c>
      <c r="Z11" s="33">
        <f t="shared" si="7"/>
        <v>40.352753878270811</v>
      </c>
      <c r="AA11" s="33">
        <f t="shared" si="8"/>
        <v>48.734964105261554</v>
      </c>
      <c r="AB11" s="32">
        <f>1+99*(('WSKAŹNIK BUDOWA DANE'!AB11-'WSKAŹNIK BUDOWA DANE'!AB$110)/('WSKAŹNIK BUDOWA DANE'!AB$111-'WSKAŹNIK BUDOWA DANE'!AB$110))</f>
        <v>3.5048094997159245</v>
      </c>
      <c r="AC11" s="32">
        <f>1+99*(('WSKAŹNIK BUDOWA DANE'!AC11-'WSKAŹNIK BUDOWA DANE'!AC$110)/('WSKAŹNIK BUDOWA DANE'!AC$111-'WSKAŹNIK BUDOWA DANE'!AC$110))</f>
        <v>37.998688182863702</v>
      </c>
      <c r="AD11" s="32">
        <f>1+99*(('WSKAŹNIK BUDOWA DANE'!AD11-'WSKAŹNIK BUDOWA DANE'!AD$110)/('WSKAŹNIK BUDOWA DANE'!AD$111-'WSKAŹNIK BUDOWA DANE'!AD$110))</f>
        <v>8.7903157894736843</v>
      </c>
      <c r="AE11" s="32">
        <f>1+99*(('WSKAŹNIK BUDOWA DANE'!AE11-'WSKAŹNIK BUDOWA DANE'!AE$110)/('WSKAŹNIK BUDOWA DANE'!AE$111-'WSKAŹNIK BUDOWA DANE'!AE$110))</f>
        <v>4.965680997619061</v>
      </c>
      <c r="AF11" s="32">
        <f>1+99*(('WSKAŹNIK BUDOWA DANE'!AF11-'WSKAŹNIK BUDOWA DANE'!AF$110)/('WSKAŹNIK BUDOWA DANE'!AF$111-'WSKAŹNIK BUDOWA DANE'!AF$110))</f>
        <v>34.037724220654006</v>
      </c>
      <c r="AG11" s="33">
        <f t="shared" si="9"/>
        <v>24.663316316520284</v>
      </c>
      <c r="AH11" s="34">
        <f t="shared" si="10"/>
        <v>57.478488725028591</v>
      </c>
      <c r="AI11" s="35">
        <f t="shared" si="11"/>
        <v>18.38455792682927</v>
      </c>
      <c r="AJ11" s="30">
        <f t="shared" si="12"/>
        <v>41.422495473112406</v>
      </c>
      <c r="AK11" s="36">
        <v>1</v>
      </c>
      <c r="AL11" s="37">
        <v>4.4249999999999998</v>
      </c>
      <c r="AM11" s="37">
        <v>1</v>
      </c>
      <c r="AN11" s="36">
        <f t="shared" si="13"/>
        <v>2.7124999999999999</v>
      </c>
      <c r="AO11" s="36">
        <f t="shared" si="14"/>
        <v>1.85625</v>
      </c>
      <c r="AP11" s="30">
        <f t="shared" si="15"/>
        <v>10.418749999999999</v>
      </c>
      <c r="AQ11" s="33">
        <f>'WSKAŹNIK BUDOWA DANE'!AQ11</f>
        <v>43.356707317073173</v>
      </c>
      <c r="AR11" s="38">
        <v>8.1707496194173806E-2</v>
      </c>
      <c r="AS11" s="39">
        <v>57.4800071943299</v>
      </c>
      <c r="AT11" s="40">
        <v>7.3040434430149599</v>
      </c>
      <c r="AU11" s="32">
        <v>34.723987104623298</v>
      </c>
      <c r="AV11" s="41">
        <f t="shared" si="16"/>
        <v>44.675888671514592</v>
      </c>
      <c r="AW11" s="30">
        <f t="shared" si="17"/>
        <v>44.848270196455822</v>
      </c>
    </row>
    <row r="12" spans="1:49" x14ac:dyDescent="0.3">
      <c r="A12" s="26">
        <v>5</v>
      </c>
      <c r="B12" s="26">
        <v>2461011</v>
      </c>
      <c r="C12" s="27" t="s">
        <v>79</v>
      </c>
      <c r="D12" s="44">
        <v>172591</v>
      </c>
      <c r="E12" s="29">
        <f t="shared" si="0"/>
        <v>53.702437907542723</v>
      </c>
      <c r="F12" s="48">
        <f t="shared" si="1"/>
        <v>16.186490785263722</v>
      </c>
      <c r="G12" s="30">
        <f t="shared" si="2"/>
        <v>53.920310046270998</v>
      </c>
      <c r="H12" s="31">
        <f t="shared" si="3"/>
        <v>37.342003553288798</v>
      </c>
      <c r="I12" s="32">
        <f>1+99*(('WSKAŹNIK BUDOWA DANE'!I12-'WSKAŹNIK BUDOWA DANE'!I$110)/('WSKAŹNIK BUDOWA DANE'!I$111-'WSKAŹNIK BUDOWA DANE'!I$110))</f>
        <v>15.350467971372016</v>
      </c>
      <c r="J12" s="32">
        <f>1+99*(('WSKAŹNIK BUDOWA DANE'!J12-'WSKAŹNIK BUDOWA DANE'!J$110)/('WSKAŹNIK BUDOWA DANE'!J$111-'WSKAŹNIK BUDOWA DANE'!J$110))</f>
        <v>1</v>
      </c>
      <c r="K12" s="33">
        <f t="shared" si="4"/>
        <v>3.9179673264809156</v>
      </c>
      <c r="L12" s="32">
        <f>1+99*(('WSKAŹNIK BUDOWA DANE'!L12-'WSKAŹNIK BUDOWA DANE'!L$110)/('WSKAŹNIK BUDOWA DANE'!L$111-'WSKAŹNIK BUDOWA DANE'!L$110))</f>
        <v>20.056203750708107</v>
      </c>
      <c r="M12" s="32">
        <f>1+99*(('WSKAŹNIK BUDOWA DANE'!M12-'WSKAŹNIK BUDOWA DANE'!M$110)/('WSKAŹNIK BUDOWA DANE'!M$111-'WSKAŹNIK BUDOWA DANE'!M$110))</f>
        <v>5.4491855021408959</v>
      </c>
      <c r="N12" s="32">
        <f>1+99*(('WSKAŹNIK BUDOWA DANE'!N12-'WSKAŹNIK BUDOWA DANE'!N$110)/('WSKAŹNIK BUDOWA DANE'!N$111-'WSKAŹNIK BUDOWA DANE'!N$110))</f>
        <v>49.160815850311103</v>
      </c>
      <c r="O12" s="32">
        <f>1+99*(('WSKAŹNIK BUDOWA DANE'!O12-'WSKAŹNIK BUDOWA DANE'!O$110)/('WSKAŹNIK BUDOWA DANE'!O$111-'WSKAŹNIK BUDOWA DANE'!O$110))</f>
        <v>44.573893637055875</v>
      </c>
      <c r="P12" s="32">
        <f>1+99*(('WSKAŹNIK BUDOWA DANE'!P12-'WSKAŹNIK BUDOWA DANE'!P$110)/('WSKAŹNIK BUDOWA DANE'!P$111-'WSKAŹNIK BUDOWA DANE'!P$110))</f>
        <v>38.961489250913168</v>
      </c>
      <c r="Q12" s="32">
        <f>1+99*(('WSKAŹNIK BUDOWA DANE'!Q12-'WSKAŹNIK BUDOWA DANE'!Q$110)/('WSKAŹNIK BUDOWA DANE'!Q$111-'WSKAŹNIK BUDOWA DANE'!Q$110))</f>
        <v>36.371114368651973</v>
      </c>
      <c r="R12" s="32">
        <f>1+99*(('WSKAŹNIK BUDOWA DANE'!R12-'WSKAŹNIK BUDOWA DANE'!R$110)/('WSKAŹNIK BUDOWA DANE'!R$111-'WSKAŹNIK BUDOWA DANE'!R$110))</f>
        <v>1</v>
      </c>
      <c r="S12" s="32">
        <f>1+99*(('WSKAŹNIK BUDOWA DANE'!S12-'WSKAŹNIK BUDOWA DANE'!S$110)/('WSKAŹNIK BUDOWA DANE'!S$111-'WSKAŹNIK BUDOWA DANE'!S$110))</f>
        <v>1</v>
      </c>
      <c r="T12" s="33">
        <f t="shared" si="5"/>
        <v>10.32162568049054</v>
      </c>
      <c r="U12" s="34">
        <f t="shared" si="6"/>
        <v>22.442359349077975</v>
      </c>
      <c r="V12" s="34">
        <f>1+99*(('WSKAŹNIK BUDOWA DANE'!V12-'WSKAŹNIK BUDOWA DANE'!V$110)/('WSKAŹNIK BUDOWA DANE'!V$111-'WSKAŹNIK BUDOWA DANE'!V$110))</f>
        <v>38.373158217983558</v>
      </c>
      <c r="W12" s="32">
        <f>1+99*(('WSKAŹNIK BUDOWA DANE'!W12-'WSKAŹNIK BUDOWA DANE'!W$110)/('WSKAŹNIK BUDOWA DANE'!W$111-'WSKAŹNIK BUDOWA DANE'!W$110))</f>
        <v>20.484367125746498</v>
      </c>
      <c r="X12" s="32">
        <f>1+99*(('WSKAŹNIK BUDOWA DANE'!X12-'WSKAŹNIK BUDOWA DANE'!X$110)/('WSKAŹNIK BUDOWA DANE'!X$111-'WSKAŹNIK BUDOWA DANE'!X$110))</f>
        <v>50.524876460516538</v>
      </c>
      <c r="Y12" s="32">
        <f>1+99*(('WSKAŹNIK BUDOWA DANE'!Y12-'WSKAŹNIK BUDOWA DANE'!Y$110)/('WSKAŹNIK BUDOWA DANE'!Y$111-'WSKAŹNIK BUDOWA DANE'!Y$110))</f>
        <v>65.980550193764827</v>
      </c>
      <c r="Z12" s="33">
        <f t="shared" si="7"/>
        <v>57.737848482056187</v>
      </c>
      <c r="AA12" s="33">
        <f t="shared" si="8"/>
        <v>73.467415375405309</v>
      </c>
      <c r="AB12" s="32">
        <f>1+99*(('WSKAŹNIK BUDOWA DANE'!AB12-'WSKAŹNIK BUDOWA DANE'!AB$110)/('WSKAŹNIK BUDOWA DANE'!AB$111-'WSKAŹNIK BUDOWA DANE'!AB$110))</f>
        <v>1</v>
      </c>
      <c r="AC12" s="32">
        <f>1+99*(('WSKAŹNIK BUDOWA DANE'!AC12-'WSKAŹNIK BUDOWA DANE'!AC$110)/('WSKAŹNIK BUDOWA DANE'!AC$111-'WSKAŹNIK BUDOWA DANE'!AC$110))</f>
        <v>1</v>
      </c>
      <c r="AD12" s="32">
        <f>1+99*(('WSKAŹNIK BUDOWA DANE'!AD12-'WSKAŹNIK BUDOWA DANE'!AD$110)/('WSKAŹNIK BUDOWA DANE'!AD$111-'WSKAŹNIK BUDOWA DANE'!AD$110))</f>
        <v>19.212294736842104</v>
      </c>
      <c r="AE12" s="32">
        <f>1+99*(('WSKAŹNIK BUDOWA DANE'!AE12-'WSKAŹNIK BUDOWA DANE'!AE$110)/('WSKAŹNIK BUDOWA DANE'!AE$111-'WSKAŹNIK BUDOWA DANE'!AE$110))</f>
        <v>1</v>
      </c>
      <c r="AF12" s="32">
        <f>1+99*(('WSKAŹNIK BUDOWA DANE'!AF12-'WSKAŹNIK BUDOWA DANE'!AF$110)/('WSKAŹNIK BUDOWA DANE'!AF$111-'WSKAŹNIK BUDOWA DANE'!AF$110))</f>
        <v>38.895434125173338</v>
      </c>
      <c r="AG12" s="33">
        <f t="shared" si="9"/>
        <v>25.698048477960477</v>
      </c>
      <c r="AH12" s="34">
        <f t="shared" si="10"/>
        <v>60.46398842666671</v>
      </c>
      <c r="AI12" s="35">
        <f t="shared" si="11"/>
        <v>28.207926829268299</v>
      </c>
      <c r="AJ12" s="30">
        <f t="shared" si="12"/>
        <v>63.625173706152374</v>
      </c>
      <c r="AK12" s="36">
        <v>1</v>
      </c>
      <c r="AL12" s="37">
        <v>10</v>
      </c>
      <c r="AM12" s="37">
        <v>1</v>
      </c>
      <c r="AN12" s="36">
        <f t="shared" si="13"/>
        <v>5.5</v>
      </c>
      <c r="AO12" s="36">
        <f t="shared" si="14"/>
        <v>3.25</v>
      </c>
      <c r="AP12" s="30">
        <f t="shared" si="15"/>
        <v>25.75</v>
      </c>
      <c r="AQ12" s="33">
        <f>'WSKAŹNIK BUDOWA DANE'!AQ12</f>
        <v>64.082317073170742</v>
      </c>
      <c r="AR12" s="38">
        <v>1.7648354311219399E-2</v>
      </c>
      <c r="AS12" s="39">
        <v>13.199360216557899</v>
      </c>
      <c r="AT12" s="40">
        <v>2.3527543908494502</v>
      </c>
      <c r="AU12" s="32">
        <v>11.863059530845399</v>
      </c>
      <c r="AV12" s="41">
        <f t="shared" si="16"/>
        <v>12.513384674743232</v>
      </c>
      <c r="AW12" s="30">
        <f t="shared" si="17"/>
        <v>12.558826104049778</v>
      </c>
    </row>
    <row r="13" spans="1:49" x14ac:dyDescent="0.3">
      <c r="A13" s="26">
        <v>6</v>
      </c>
      <c r="B13" s="26">
        <v>461011</v>
      </c>
      <c r="C13" s="27" t="s">
        <v>118</v>
      </c>
      <c r="D13" s="44">
        <v>355645</v>
      </c>
      <c r="E13" s="29">
        <f t="shared" si="0"/>
        <v>52.515679231903967</v>
      </c>
      <c r="F13" s="48">
        <f t="shared" si="1"/>
        <v>15.902078991274664</v>
      </c>
      <c r="G13" s="30">
        <f t="shared" si="2"/>
        <v>53.471096221093035</v>
      </c>
      <c r="H13" s="31">
        <f t="shared" si="3"/>
        <v>37.051165294299921</v>
      </c>
      <c r="I13" s="32">
        <f>1+99*(('WSKAŹNIK BUDOWA DANE'!I13-'WSKAŹNIK BUDOWA DANE'!I$110)/('WSKAŹNIK BUDOWA DANE'!I$111-'WSKAŹNIK BUDOWA DANE'!I$110))</f>
        <v>31.1779405768972</v>
      </c>
      <c r="J13" s="32">
        <f>1+99*(('WSKAŹNIK BUDOWA DANE'!J13-'WSKAŹNIK BUDOWA DANE'!J$110)/('WSKAŹNIK BUDOWA DANE'!J$111-'WSKAŹNIK BUDOWA DANE'!J$110))</f>
        <v>7.0116239508498612</v>
      </c>
      <c r="K13" s="33">
        <f t="shared" si="4"/>
        <v>14.785398029378381</v>
      </c>
      <c r="L13" s="32">
        <f>1+99*(('WSKAŹNIK BUDOWA DANE'!L13-'WSKAŹNIK BUDOWA DANE'!L$110)/('WSKAŹNIK BUDOWA DANE'!L$111-'WSKAŹNIK BUDOWA DANE'!L$110))</f>
        <v>16.306682181994365</v>
      </c>
      <c r="M13" s="32">
        <f>1+99*(('WSKAŹNIK BUDOWA DANE'!M13-'WSKAŹNIK BUDOWA DANE'!M$110)/('WSKAŹNIK BUDOWA DANE'!M$111-'WSKAŹNIK BUDOWA DANE'!M$110))</f>
        <v>7.0456079798675697</v>
      </c>
      <c r="N13" s="32">
        <f>1+99*(('WSKAŹNIK BUDOWA DANE'!N13-'WSKAŹNIK BUDOWA DANE'!N$110)/('WSKAŹNIK BUDOWA DANE'!N$111-'WSKAŹNIK BUDOWA DANE'!N$110))</f>
        <v>4.5956873020183462</v>
      </c>
      <c r="O13" s="32">
        <f>1+99*(('WSKAŹNIK BUDOWA DANE'!O13-'WSKAŹNIK BUDOWA DANE'!O$110)/('WSKAŹNIK BUDOWA DANE'!O$111-'WSKAŹNIK BUDOWA DANE'!O$110))</f>
        <v>36.275422025472693</v>
      </c>
      <c r="P13" s="32">
        <f>1+99*(('WSKAŹNIK BUDOWA DANE'!P13-'WSKAŹNIK BUDOWA DANE'!P$110)/('WSKAŹNIK BUDOWA DANE'!P$111-'WSKAŹNIK BUDOWA DANE'!P$110))</f>
        <v>14.816751377014336</v>
      </c>
      <c r="Q13" s="32">
        <f>1+99*(('WSKAŹNIK BUDOWA DANE'!Q13-'WSKAŹNIK BUDOWA DANE'!Q$110)/('WSKAŹNIK BUDOWA DANE'!Q$111-'WSKAŹNIK BUDOWA DANE'!Q$110))</f>
        <v>18.165251866327402</v>
      </c>
      <c r="R13" s="32">
        <f>1+99*(('WSKAŹNIK BUDOWA DANE'!R13-'WSKAŹNIK BUDOWA DANE'!R$110)/('WSKAŹNIK BUDOWA DANE'!R$111-'WSKAŹNIK BUDOWA DANE'!R$110))</f>
        <v>18.463940165052247</v>
      </c>
      <c r="S13" s="32">
        <f>1+99*(('WSKAŹNIK BUDOWA DANE'!S13-'WSKAŹNIK BUDOWA DANE'!S$110)/('WSKAŹNIK BUDOWA DANE'!S$111-'WSKAŹNIK BUDOWA DANE'!S$110))</f>
        <v>7.7712887851649883</v>
      </c>
      <c r="T13" s="33">
        <f t="shared" si="5"/>
        <v>13.044650056163812</v>
      </c>
      <c r="U13" s="34">
        <f t="shared" si="6"/>
        <v>30.27867354785791</v>
      </c>
      <c r="V13" s="34">
        <f>1+99*(('WSKAŹNIK BUDOWA DANE'!V13-'WSKAŹNIK BUDOWA DANE'!V$110)/('WSKAŹNIK BUDOWA DANE'!V$111-'WSKAŹNIK BUDOWA DANE'!V$110))</f>
        <v>21.727798788117362</v>
      </c>
      <c r="W13" s="32">
        <f>1+99*(('WSKAŹNIK BUDOWA DANE'!W13-'WSKAŹNIK BUDOWA DANE'!W$110)/('WSKAŹNIK BUDOWA DANE'!W$111-'WSKAŹNIK BUDOWA DANE'!W$110))</f>
        <v>7.9172756089422673</v>
      </c>
      <c r="X13" s="32">
        <f>1+99*(('WSKAŹNIK BUDOWA DANE'!X13-'WSKAŹNIK BUDOWA DANE'!X$110)/('WSKAŹNIK BUDOWA DANE'!X$111-'WSKAŹNIK BUDOWA DANE'!X$110))</f>
        <v>40.415113064984787</v>
      </c>
      <c r="Y13" s="32">
        <f>1+99*(('WSKAŹNIK BUDOWA DANE'!Y13-'WSKAŹNIK BUDOWA DANE'!Y$110)/('WSKAŹNIK BUDOWA DANE'!Y$111-'WSKAŹNIK BUDOWA DANE'!Y$110))</f>
        <v>32.332932335980146</v>
      </c>
      <c r="Z13" s="33">
        <f t="shared" si="7"/>
        <v>36.148846677053754</v>
      </c>
      <c r="AA13" s="33">
        <f t="shared" si="8"/>
        <v>42.754385203167537</v>
      </c>
      <c r="AB13" s="32">
        <f>1+99*(('WSKAŹNIK BUDOWA DANE'!AB13-'WSKAŹNIK BUDOWA DANE'!AB$110)/('WSKAŹNIK BUDOWA DANE'!AB$111-'WSKAŹNIK BUDOWA DANE'!AB$110))</f>
        <v>22.691185740250269</v>
      </c>
      <c r="AC13" s="32">
        <f>1+99*(('WSKAŹNIK BUDOWA DANE'!AC13-'WSKAŹNIK BUDOWA DANE'!AC$110)/('WSKAŹNIK BUDOWA DANE'!AC$111-'WSKAŹNIK BUDOWA DANE'!AC$110))</f>
        <v>23.364262689420002</v>
      </c>
      <c r="AD13" s="32">
        <f>1+99*(('WSKAŹNIK BUDOWA DANE'!AD13-'WSKAŹNIK BUDOWA DANE'!AD$110)/('WSKAŹNIK BUDOWA DANE'!AD$111-'WSKAŹNIK BUDOWA DANE'!AD$110))</f>
        <v>11.480270676691735</v>
      </c>
      <c r="AE13" s="32">
        <f>1+99*(('WSKAŹNIK BUDOWA DANE'!AE13-'WSKAŹNIK BUDOWA DANE'!AE$110)/('WSKAŹNIK BUDOWA DANE'!AE$111-'WSKAŹNIK BUDOWA DANE'!AE$110))</f>
        <v>3.6791892232975925</v>
      </c>
      <c r="AF13" s="32">
        <f>1+99*(('WSKAŹNIK BUDOWA DANE'!AF13-'WSKAŹNIK BUDOWA DANE'!AF$110)/('WSKAŹNIK BUDOWA DANE'!AF$111-'WSKAŹNIK BUDOWA DANE'!AF$110))</f>
        <v>100</v>
      </c>
      <c r="AG13" s="33">
        <f t="shared" si="9"/>
        <v>31.537710275844272</v>
      </c>
      <c r="AH13" s="34">
        <f t="shared" si="10"/>
        <v>77.313091223455842</v>
      </c>
      <c r="AI13" s="35">
        <f t="shared" si="11"/>
        <v>26.940243902439025</v>
      </c>
      <c r="AJ13" s="30">
        <f t="shared" si="12"/>
        <v>60.759969680380692</v>
      </c>
      <c r="AK13" s="36">
        <v>10</v>
      </c>
      <c r="AL13" s="37">
        <v>10</v>
      </c>
      <c r="AM13" s="37">
        <v>10</v>
      </c>
      <c r="AN13" s="36">
        <f t="shared" si="13"/>
        <v>10</v>
      </c>
      <c r="AO13" s="36">
        <f t="shared" si="14"/>
        <v>10</v>
      </c>
      <c r="AP13" s="30">
        <f t="shared" si="15"/>
        <v>100</v>
      </c>
      <c r="AQ13" s="33">
        <f>'WSKAŹNIK BUDOWA DANE'!AQ13</f>
        <v>42.350609756097562</v>
      </c>
      <c r="AR13" s="38">
        <v>2.6415781322915E-2</v>
      </c>
      <c r="AS13" s="39">
        <v>19.2598119959092</v>
      </c>
      <c r="AT13" s="40">
        <v>1.8828251459051</v>
      </c>
      <c r="AU13" s="32">
        <v>9.6933178089852792</v>
      </c>
      <c r="AV13" s="41">
        <f t="shared" si="16"/>
        <v>13.663509015536782</v>
      </c>
      <c r="AW13" s="30">
        <f t="shared" si="17"/>
        <v>13.713489795816336</v>
      </c>
    </row>
    <row r="14" spans="1:49" x14ac:dyDescent="0.3">
      <c r="A14" s="26">
        <v>7</v>
      </c>
      <c r="B14" s="26">
        <v>2462011</v>
      </c>
      <c r="C14" s="27" t="s">
        <v>92</v>
      </c>
      <c r="D14" s="44">
        <v>170761</v>
      </c>
      <c r="E14" s="29">
        <f t="shared" si="0"/>
        <v>27.553286816595055</v>
      </c>
      <c r="F14" s="48">
        <f t="shared" si="1"/>
        <v>9.9197348510259538</v>
      </c>
      <c r="G14" s="30">
        <f t="shared" si="2"/>
        <v>36.220839869621358</v>
      </c>
      <c r="H14" s="31">
        <f t="shared" si="3"/>
        <v>25.882687738235898</v>
      </c>
      <c r="I14" s="32">
        <f>1+99*(('WSKAŹNIK BUDOWA DANE'!I14-'WSKAŹNIK BUDOWA DANE'!I$110)/('WSKAŹNIK BUDOWA DANE'!I$111-'WSKAŹNIK BUDOWA DANE'!I$110))</f>
        <v>10.669505400909491</v>
      </c>
      <c r="J14" s="32">
        <f>1+99*(('WSKAŹNIK BUDOWA DANE'!J14-'WSKAŹNIK BUDOWA DANE'!J$110)/('WSKAŹNIK BUDOWA DANE'!J$111-'WSKAŹNIK BUDOWA DANE'!J$110))</f>
        <v>1</v>
      </c>
      <c r="K14" s="33">
        <f t="shared" si="4"/>
        <v>3.2664208854508465</v>
      </c>
      <c r="L14" s="32">
        <f>1+99*(('WSKAŹNIK BUDOWA DANE'!L14-'WSKAŹNIK BUDOWA DANE'!L$110)/('WSKAŹNIK BUDOWA DANE'!L$111-'WSKAŹNIK BUDOWA DANE'!L$110))</f>
        <v>7.9736017907169243</v>
      </c>
      <c r="M14" s="32">
        <f>1+99*(('WSKAŹNIK BUDOWA DANE'!M14-'WSKAŹNIK BUDOWA DANE'!M$110)/('WSKAŹNIK BUDOWA DANE'!M$111-'WSKAŹNIK BUDOWA DANE'!M$110))</f>
        <v>3.6981197404559527</v>
      </c>
      <c r="N14" s="32">
        <f>1+99*(('WSKAŹNIK BUDOWA DANE'!N14-'WSKAŹNIK BUDOWA DANE'!N$110)/('WSKAŹNIK BUDOWA DANE'!N$111-'WSKAŹNIK BUDOWA DANE'!N$110))</f>
        <v>4.7443801878833973</v>
      </c>
      <c r="O14" s="32">
        <f>1+99*(('WSKAŹNIK BUDOWA DANE'!O14-'WSKAŹNIK BUDOWA DANE'!O$110)/('WSKAŹNIK BUDOWA DANE'!O$111-'WSKAŹNIK BUDOWA DANE'!O$110))</f>
        <v>21.458719645563288</v>
      </c>
      <c r="P14" s="32">
        <f>1+99*(('WSKAŹNIK BUDOWA DANE'!P14-'WSKAŹNIK BUDOWA DANE'!P$110)/('WSKAŹNIK BUDOWA DANE'!P$111-'WSKAŹNIK BUDOWA DANE'!P$110))</f>
        <v>10.592078096439387</v>
      </c>
      <c r="Q14" s="32">
        <f>1+99*(('WSKAŹNIK BUDOWA DANE'!Q14-'WSKAŹNIK BUDOWA DANE'!Q$110)/('WSKAŹNIK BUDOWA DANE'!Q$111-'WSKAŹNIK BUDOWA DANE'!Q$110))</f>
        <v>36.750177148177819</v>
      </c>
      <c r="R14" s="32">
        <f>1+99*(('WSKAŹNIK BUDOWA DANE'!R14-'WSKAŹNIK BUDOWA DANE'!R$110)/('WSKAŹNIK BUDOWA DANE'!R$111-'WSKAŹNIK BUDOWA DANE'!R$110))</f>
        <v>1</v>
      </c>
      <c r="S14" s="32">
        <f>1+99*(('WSKAŹNIK BUDOWA DANE'!S14-'WSKAŹNIK BUDOWA DANE'!S$110)/('WSKAŹNIK BUDOWA DANE'!S$111-'WSKAŹNIK BUDOWA DANE'!S$110))</f>
        <v>15.102605395845655</v>
      </c>
      <c r="T14" s="33">
        <f t="shared" si="5"/>
        <v>7.2829825626952545</v>
      </c>
      <c r="U14" s="34">
        <f t="shared" si="6"/>
        <v>13.69775815426987</v>
      </c>
      <c r="V14" s="34">
        <f>1+99*(('WSKAŹNIK BUDOWA DANE'!V14-'WSKAŹNIK BUDOWA DANE'!V$110)/('WSKAŹNIK BUDOWA DANE'!V$111-'WSKAŹNIK BUDOWA DANE'!V$110))</f>
        <v>19.88683818319171</v>
      </c>
      <c r="W14" s="32">
        <f>1+99*(('WSKAŹNIK BUDOWA DANE'!W14-'WSKAŹNIK BUDOWA DANE'!W$110)/('WSKAŹNIK BUDOWA DANE'!W$111-'WSKAŹNIK BUDOWA DANE'!W$110))</f>
        <v>6.9835073168406527</v>
      </c>
      <c r="X14" s="32">
        <f>1+99*(('WSKAŹNIK BUDOWA DANE'!X14-'WSKAŹNIK BUDOWA DANE'!X$110)/('WSKAŹNIK BUDOWA DANE'!X$111-'WSKAŹNIK BUDOWA DANE'!X$110))</f>
        <v>93.754201670910376</v>
      </c>
      <c r="Y14" s="32">
        <f>1+99*(('WSKAŹNIK BUDOWA DANE'!Y14-'WSKAŹNIK BUDOWA DANE'!Y$110)/('WSKAŹNIK BUDOWA DANE'!Y$111-'WSKAŹNIK BUDOWA DANE'!Y$110))</f>
        <v>11.014146683605627</v>
      </c>
      <c r="Z14" s="33">
        <f t="shared" si="7"/>
        <v>32.134444594667428</v>
      </c>
      <c r="AA14" s="33">
        <f t="shared" si="8"/>
        <v>37.043400814289647</v>
      </c>
      <c r="AB14" s="32">
        <f>1+99*(('WSKAŹNIK BUDOWA DANE'!AB14-'WSKAŹNIK BUDOWA DANE'!AB$110)/('WSKAŹNIK BUDOWA DANE'!AB$111-'WSKAŹNIK BUDOWA DANE'!AB$110))</f>
        <v>1</v>
      </c>
      <c r="AC14" s="32">
        <f>1+99*(('WSKAŹNIK BUDOWA DANE'!AC14-'WSKAŹNIK BUDOWA DANE'!AC$110)/('WSKAŹNIK BUDOWA DANE'!AC$111-'WSKAŹNIK BUDOWA DANE'!AC$110))</f>
        <v>1</v>
      </c>
      <c r="AD14" s="32">
        <f>1+99*(('WSKAŹNIK BUDOWA DANE'!AD14-'WSKAŹNIK BUDOWA DANE'!AD$110)/('WSKAŹNIK BUDOWA DANE'!AD$111-'WSKAŹNIK BUDOWA DANE'!AD$110))</f>
        <v>16.747368421052634</v>
      </c>
      <c r="AE14" s="32">
        <f>1+99*(('WSKAŹNIK BUDOWA DANE'!AE14-'WSKAŹNIK BUDOWA DANE'!AE$110)/('WSKAŹNIK BUDOWA DANE'!AE$111-'WSKAŹNIK BUDOWA DANE'!AE$110))</f>
        <v>4.0441578981710808</v>
      </c>
      <c r="AF14" s="32">
        <f>1+99*(('WSKAŹNIK BUDOWA DANE'!AF14-'WSKAŹNIK BUDOWA DANE'!AF$110)/('WSKAŹNIK BUDOWA DANE'!AF$111-'WSKAŹNIK BUDOWA DANE'!AF$110))</f>
        <v>53.851448516961327</v>
      </c>
      <c r="AG14" s="33">
        <f t="shared" si="9"/>
        <v>26.803010579778217</v>
      </c>
      <c r="AH14" s="34">
        <f t="shared" si="10"/>
        <v>63.652121692677092</v>
      </c>
      <c r="AI14" s="35">
        <f t="shared" si="11"/>
        <v>13.116463414634147</v>
      </c>
      <c r="AJ14" s="30">
        <f t="shared" si="12"/>
        <v>29.515601970775261</v>
      </c>
      <c r="AK14" s="36">
        <v>1</v>
      </c>
      <c r="AL14" s="37">
        <v>10</v>
      </c>
      <c r="AM14" s="37">
        <v>1</v>
      </c>
      <c r="AN14" s="36">
        <f t="shared" si="13"/>
        <v>5.5</v>
      </c>
      <c r="AO14" s="36">
        <f t="shared" si="14"/>
        <v>3.25</v>
      </c>
      <c r="AP14" s="30">
        <f t="shared" si="15"/>
        <v>25.75</v>
      </c>
      <c r="AQ14" s="33">
        <f>'WSKAŹNIK BUDOWA DANE'!AQ14</f>
        <v>26.353658536585368</v>
      </c>
      <c r="AR14" s="38">
        <v>3.023809654371E-2</v>
      </c>
      <c r="AS14" s="39">
        <v>21.901973379198498</v>
      </c>
      <c r="AT14" s="40">
        <v>1.6993938256501999</v>
      </c>
      <c r="AU14" s="32">
        <v>8.8463848016554696</v>
      </c>
      <c r="AV14" s="41">
        <f t="shared" si="16"/>
        <v>13.919528886711802</v>
      </c>
      <c r="AW14" s="30">
        <f t="shared" si="17"/>
        <v>13.97052013517302</v>
      </c>
    </row>
    <row r="15" spans="1:49" x14ac:dyDescent="0.3">
      <c r="A15" s="26">
        <v>8</v>
      </c>
      <c r="B15" s="26">
        <v>662011</v>
      </c>
      <c r="C15" s="27" t="s">
        <v>108</v>
      </c>
      <c r="D15" s="44">
        <v>64270</v>
      </c>
      <c r="E15" s="29">
        <f t="shared" si="0"/>
        <v>34.448901897404888</v>
      </c>
      <c r="F15" s="48">
        <f t="shared" si="1"/>
        <v>11.57229850701569</v>
      </c>
      <c r="G15" s="30">
        <f t="shared" si="2"/>
        <v>20.925242963467348</v>
      </c>
      <c r="H15" s="31">
        <f t="shared" si="3"/>
        <v>15.979731673562139</v>
      </c>
      <c r="I15" s="32">
        <f>1+99*(('WSKAŹNIK BUDOWA DANE'!I15-'WSKAŹNIK BUDOWA DANE'!I$110)/('WSKAŹNIK BUDOWA DANE'!I$111-'WSKAŹNIK BUDOWA DANE'!I$110))</f>
        <v>52.382430737971212</v>
      </c>
      <c r="J15" s="32">
        <f>1+99*(('WSKAŹNIK BUDOWA DANE'!J15-'WSKAŹNIK BUDOWA DANE'!J$110)/('WSKAŹNIK BUDOWA DANE'!J$111-'WSKAŹNIK BUDOWA DANE'!J$110))</f>
        <v>34.265971681966718</v>
      </c>
      <c r="K15" s="33">
        <f t="shared" si="4"/>
        <v>42.366671904929049</v>
      </c>
      <c r="L15" s="32">
        <f>1+99*(('WSKAŹNIK BUDOWA DANE'!L15-'WSKAŹNIK BUDOWA DANE'!L$110)/('WSKAŹNIK BUDOWA DANE'!L$111-'WSKAŹNIK BUDOWA DANE'!L$110))</f>
        <v>1</v>
      </c>
      <c r="M15" s="32">
        <f>1+99*(('WSKAŹNIK BUDOWA DANE'!M15-'WSKAŹNIK BUDOWA DANE'!M$110)/('WSKAŹNIK BUDOWA DANE'!M$111-'WSKAŹNIK BUDOWA DANE'!M$110))</f>
        <v>1</v>
      </c>
      <c r="N15" s="32">
        <f>1+99*(('WSKAŹNIK BUDOWA DANE'!N15-'WSKAŹNIK BUDOWA DANE'!N$110)/('WSKAŹNIK BUDOWA DANE'!N$111-'WSKAŹNIK BUDOWA DANE'!N$110))</f>
        <v>10.948562397123977</v>
      </c>
      <c r="O15" s="32">
        <f>1+99*(('WSKAŹNIK BUDOWA DANE'!O15-'WSKAŹNIK BUDOWA DANE'!O$110)/('WSKAŹNIK BUDOWA DANE'!O$111-'WSKAŹNIK BUDOWA DANE'!O$110))</f>
        <v>20.194954317267346</v>
      </c>
      <c r="P15" s="32">
        <f>1+99*(('WSKAŹNIK BUDOWA DANE'!P15-'WSKAŹNIK BUDOWA DANE'!P$110)/('WSKAŹNIK BUDOWA DANE'!P$111-'WSKAŹNIK BUDOWA DANE'!P$110))</f>
        <v>1</v>
      </c>
      <c r="Q15" s="32">
        <f>1+99*(('WSKAŹNIK BUDOWA DANE'!Q15-'WSKAŹNIK BUDOWA DANE'!Q$110)/('WSKAŹNIK BUDOWA DANE'!Q$111-'WSKAŹNIK BUDOWA DANE'!Q$110))</f>
        <v>1</v>
      </c>
      <c r="R15" s="32">
        <f>1+99*(('WSKAŹNIK BUDOWA DANE'!R15-'WSKAŹNIK BUDOWA DANE'!R$110)/('WSKAŹNIK BUDOWA DANE'!R$111-'WSKAŹNIK BUDOWA DANE'!R$110))</f>
        <v>1</v>
      </c>
      <c r="S15" s="32">
        <f>1+99*(('WSKAŹNIK BUDOWA DANE'!S15-'WSKAŹNIK BUDOWA DANE'!S$110)/('WSKAŹNIK BUDOWA DANE'!S$111-'WSKAŹNIK BUDOWA DANE'!S$110))</f>
        <v>75.93931850007796</v>
      </c>
      <c r="T15" s="33">
        <f t="shared" si="5"/>
        <v>4.4692261921532559</v>
      </c>
      <c r="U15" s="34">
        <f t="shared" si="6"/>
        <v>5.6003355989047661</v>
      </c>
      <c r="V15" s="34">
        <f>1+99*(('WSKAŹNIK BUDOWA DANE'!V15-'WSKAŹNIK BUDOWA DANE'!V$110)/('WSKAŹNIK BUDOWA DANE'!V$111-'WSKAŹNIK BUDOWA DANE'!V$110))</f>
        <v>36.843599268710129</v>
      </c>
      <c r="W15" s="32">
        <f>1+99*(('WSKAŹNIK BUDOWA DANE'!W15-'WSKAŹNIK BUDOWA DANE'!W$110)/('WSKAŹNIK BUDOWA DANE'!W$111-'WSKAŹNIK BUDOWA DANE'!W$110))</f>
        <v>1</v>
      </c>
      <c r="X15" s="32">
        <f>1+99*(('WSKAŹNIK BUDOWA DANE'!X15-'WSKAŹNIK BUDOWA DANE'!X$110)/('WSKAŹNIK BUDOWA DANE'!X$111-'WSKAŹNIK BUDOWA DANE'!X$110))</f>
        <v>24.482198978474383</v>
      </c>
      <c r="Y15" s="32">
        <f>1+99*(('WSKAŹNIK BUDOWA DANE'!Y15-'WSKAŹNIK BUDOWA DANE'!Y$110)/('WSKAŹNIK BUDOWA DANE'!Y$111-'WSKAŹNIK BUDOWA DANE'!Y$110))</f>
        <v>53.710425484374319</v>
      </c>
      <c r="Z15" s="33">
        <f t="shared" si="7"/>
        <v>36.262229991093669</v>
      </c>
      <c r="AA15" s="33">
        <f t="shared" si="8"/>
        <v>42.915687016775671</v>
      </c>
      <c r="AB15" s="32">
        <f>1+99*(('WSKAŹNIK BUDOWA DANE'!AB15-'WSKAŹNIK BUDOWA DANE'!AB$110)/('WSKAŹNIK BUDOWA DANE'!AB$111-'WSKAŹNIK BUDOWA DANE'!AB$110))</f>
        <v>12.429889846486082</v>
      </c>
      <c r="AC15" s="32">
        <f>1+99*(('WSKAŹNIK BUDOWA DANE'!AC15-'WSKAŹNIK BUDOWA DANE'!AC$110)/('WSKAŹNIK BUDOWA DANE'!AC$111-'WSKAŹNIK BUDOWA DANE'!AC$110))</f>
        <v>1</v>
      </c>
      <c r="AD15" s="32">
        <f>1+99*(('WSKAŹNIK BUDOWA DANE'!AD15-'WSKAŹNIK BUDOWA DANE'!AD$110)/('WSKAŹNIK BUDOWA DANE'!AD$111-'WSKAŹNIK BUDOWA DANE'!AD$110))</f>
        <v>1</v>
      </c>
      <c r="AE15" s="32">
        <f>1+99*(('WSKAŹNIK BUDOWA DANE'!AE15-'WSKAŹNIK BUDOWA DANE'!AE$110)/('WSKAŹNIK BUDOWA DANE'!AE$111-'WSKAŹNIK BUDOWA DANE'!AE$110))</f>
        <v>8.9407694318201294</v>
      </c>
      <c r="AF15" s="32">
        <f>1+99*(('WSKAŹNIK BUDOWA DANE'!AF15-'WSKAŹNIK BUDOWA DANE'!AF$110)/('WSKAŹNIK BUDOWA DANE'!AF$111-'WSKAŹNIK BUDOWA DANE'!AF$110))</f>
        <v>1</v>
      </c>
      <c r="AG15" s="33">
        <f t="shared" si="9"/>
        <v>11.596068159194532</v>
      </c>
      <c r="AH15" s="34">
        <f t="shared" si="10"/>
        <v>19.775721836418438</v>
      </c>
      <c r="AI15" s="35">
        <f t="shared" si="11"/>
        <v>32.747774390243904</v>
      </c>
      <c r="AJ15" s="30">
        <f t="shared" si="12"/>
        <v>73.886090874636807</v>
      </c>
      <c r="AK15" s="36">
        <v>4.4249999999999998</v>
      </c>
      <c r="AL15" s="37">
        <v>10</v>
      </c>
      <c r="AM15" s="37">
        <v>1</v>
      </c>
      <c r="AN15" s="36">
        <f t="shared" si="13"/>
        <v>5.5</v>
      </c>
      <c r="AO15" s="36">
        <f t="shared" si="14"/>
        <v>4.9625000000000004</v>
      </c>
      <c r="AP15" s="30">
        <f t="shared" si="15"/>
        <v>44.587500000000006</v>
      </c>
      <c r="AQ15" s="33">
        <f>'WSKAŹNIK BUDOWA DANE'!AQ15</f>
        <v>70.722560975609753</v>
      </c>
      <c r="AR15" s="38">
        <v>1.7112526854135501E-2</v>
      </c>
      <c r="AS15" s="39">
        <v>12.828971451258999</v>
      </c>
      <c r="AT15" s="40">
        <v>1.61120670261988</v>
      </c>
      <c r="AU15" s="32">
        <v>8.4392101424312695</v>
      </c>
      <c r="AV15" s="41">
        <f t="shared" si="16"/>
        <v>10.405113453894971</v>
      </c>
      <c r="AW15" s="30">
        <f t="shared" si="17"/>
        <v>10.442233884611818</v>
      </c>
    </row>
    <row r="16" spans="1:49" x14ac:dyDescent="0.3">
      <c r="A16" s="26">
        <v>9</v>
      </c>
      <c r="B16" s="26">
        <v>2463011</v>
      </c>
      <c r="C16" s="27" t="s">
        <v>83</v>
      </c>
      <c r="D16" s="44">
        <v>109757</v>
      </c>
      <c r="E16" s="29">
        <f t="shared" si="0"/>
        <v>56.444826376754357</v>
      </c>
      <c r="F16" s="48">
        <f t="shared" si="1"/>
        <v>16.843715914815505</v>
      </c>
      <c r="G16" s="30">
        <f t="shared" si="2"/>
        <v>56.77903493742194</v>
      </c>
      <c r="H16" s="31">
        <f t="shared" si="3"/>
        <v>39.192851687673596</v>
      </c>
      <c r="I16" s="32">
        <f>1+99*(('WSKAŹNIK BUDOWA DANE'!I16-'WSKAŹNIK BUDOWA DANE'!I$110)/('WSKAŹNIK BUDOWA DANE'!I$111-'WSKAŹNIK BUDOWA DANE'!I$110))</f>
        <v>32.162384658301349</v>
      </c>
      <c r="J16" s="32">
        <f>1+99*(('WSKAŹNIK BUDOWA DANE'!J16-'WSKAŹNIK BUDOWA DANE'!J$110)/('WSKAŹNIK BUDOWA DANE'!J$111-'WSKAŹNIK BUDOWA DANE'!J$110))</f>
        <v>20.479431835782677</v>
      </c>
      <c r="K16" s="33">
        <f t="shared" si="4"/>
        <v>25.664515664354646</v>
      </c>
      <c r="L16" s="32">
        <f>1+99*(('WSKAŹNIK BUDOWA DANE'!L16-'WSKAŹNIK BUDOWA DANE'!L$110)/('WSKAŹNIK BUDOWA DANE'!L$111-'WSKAŹNIK BUDOWA DANE'!L$110))</f>
        <v>8.7497121262985846</v>
      </c>
      <c r="M16" s="32">
        <f>1+99*(('WSKAŹNIK BUDOWA DANE'!M16-'WSKAŹNIK BUDOWA DANE'!M$110)/('WSKAŹNIK BUDOWA DANE'!M$111-'WSKAŹNIK BUDOWA DANE'!M$110))</f>
        <v>12.194028626875731</v>
      </c>
      <c r="N16" s="32">
        <f>1+99*(('WSKAŹNIK BUDOWA DANE'!N16-'WSKAŹNIK BUDOWA DANE'!N$110)/('WSKAŹNIK BUDOWA DANE'!N$111-'WSKAŹNIK BUDOWA DANE'!N$110))</f>
        <v>18.476628513802929</v>
      </c>
      <c r="O16" s="32">
        <f>1+99*(('WSKAŹNIK BUDOWA DANE'!O16-'WSKAŹNIK BUDOWA DANE'!O$110)/('WSKAŹNIK BUDOWA DANE'!O$111-'WSKAŹNIK BUDOWA DANE'!O$110))</f>
        <v>42.213751649250746</v>
      </c>
      <c r="P16" s="32">
        <f>1+99*(('WSKAŹNIK BUDOWA DANE'!P16-'WSKAŹNIK BUDOWA DANE'!P$110)/('WSKAŹNIK BUDOWA DANE'!P$111-'WSKAŹNIK BUDOWA DANE'!P$110))</f>
        <v>30.846895374802234</v>
      </c>
      <c r="Q16" s="32">
        <f>1+99*(('WSKAŹNIK BUDOWA DANE'!Q16-'WSKAŹNIK BUDOWA DANE'!Q$110)/('WSKAŹNIK BUDOWA DANE'!Q$111-'WSKAŹNIK BUDOWA DANE'!Q$110))</f>
        <v>28.810235338065048</v>
      </c>
      <c r="R16" s="32">
        <f>1+99*(('WSKAŹNIK BUDOWA DANE'!R16-'WSKAŹNIK BUDOWA DANE'!R$110)/('WSKAŹNIK BUDOWA DANE'!R$111-'WSKAŹNIK BUDOWA DANE'!R$110))</f>
        <v>1</v>
      </c>
      <c r="S16" s="32">
        <f>1+99*(('WSKAŹNIK BUDOWA DANE'!S16-'WSKAŹNIK BUDOWA DANE'!S$110)/('WSKAŹNIK BUDOWA DANE'!S$111-'WSKAŹNIK BUDOWA DANE'!S$110))</f>
        <v>1</v>
      </c>
      <c r="T16" s="33">
        <f t="shared" si="5"/>
        <v>10.737995590923804</v>
      </c>
      <c r="U16" s="34">
        <f t="shared" si="6"/>
        <v>23.640587859341011</v>
      </c>
      <c r="V16" s="34">
        <f>1+99*(('WSKAŹNIK BUDOWA DANE'!V16-'WSKAŹNIK BUDOWA DANE'!V$110)/('WSKAŹNIK BUDOWA DANE'!V$111-'WSKAŹNIK BUDOWA DANE'!V$110))</f>
        <v>63.966411026176004</v>
      </c>
      <c r="W16" s="32">
        <f>1+99*(('WSKAŹNIK BUDOWA DANE'!W16-'WSKAŹNIK BUDOWA DANE'!W$110)/('WSKAŹNIK BUDOWA DANE'!W$111-'WSKAŹNIK BUDOWA DANE'!W$110))</f>
        <v>10.166499833166492</v>
      </c>
      <c r="X16" s="32">
        <f>1+99*(('WSKAŹNIK BUDOWA DANE'!X16-'WSKAŹNIK BUDOWA DANE'!X$110)/('WSKAŹNIK BUDOWA DANE'!X$111-'WSKAŹNIK BUDOWA DANE'!X$110))</f>
        <v>20.919261798136354</v>
      </c>
      <c r="Y16" s="32">
        <f>1+99*(('WSKAŹNIK BUDOWA DANE'!Y16-'WSKAŹNIK BUDOWA DANE'!Y$110)/('WSKAŹNIK BUDOWA DANE'!Y$111-'WSKAŹNIK BUDOWA DANE'!Y$110))</f>
        <v>38.761397928757297</v>
      </c>
      <c r="Z16" s="33">
        <f t="shared" si="7"/>
        <v>28.475600624629749</v>
      </c>
      <c r="AA16" s="33">
        <f t="shared" si="8"/>
        <v>31.838241897621302</v>
      </c>
      <c r="AB16" s="32">
        <f>1+99*(('WSKAŹNIK BUDOWA DANE'!AB16-'WSKAŹNIK BUDOWA DANE'!AB$110)/('WSKAŹNIK BUDOWA DANE'!AB$111-'WSKAŹNIK BUDOWA DANE'!AB$110))</f>
        <v>2.1193428665918552</v>
      </c>
      <c r="AC16" s="32">
        <f>1+99*(('WSKAŹNIK BUDOWA DANE'!AC16-'WSKAŹNIK BUDOWA DANE'!AC$110)/('WSKAŹNIK BUDOWA DANE'!AC$111-'WSKAŹNIK BUDOWA DANE'!AC$110))</f>
        <v>1</v>
      </c>
      <c r="AD16" s="32">
        <f>1+99*(('WSKAŹNIK BUDOWA DANE'!AD16-'WSKAŹNIK BUDOWA DANE'!AD$110)/('WSKAŹNIK BUDOWA DANE'!AD$111-'WSKAŹNIK BUDOWA DANE'!AD$110))</f>
        <v>23.144736842105264</v>
      </c>
      <c r="AE16" s="32">
        <f>1+99*(('WSKAŹNIK BUDOWA DANE'!AE16-'WSKAŹNIK BUDOWA DANE'!AE$110)/('WSKAŹNIK BUDOWA DANE'!AE$111-'WSKAŹNIK BUDOWA DANE'!AE$110))</f>
        <v>1</v>
      </c>
      <c r="AF16" s="32">
        <f>1+99*(('WSKAŹNIK BUDOWA DANE'!AF16-'WSKAŹNIK BUDOWA DANE'!AF$110)/('WSKAŹNIK BUDOWA DANE'!AF$111-'WSKAŹNIK BUDOWA DANE'!AF$110))</f>
        <v>58.133867184823799</v>
      </c>
      <c r="AG16" s="33">
        <f t="shared" si="9"/>
        <v>18.540243802805634</v>
      </c>
      <c r="AH16" s="34">
        <f t="shared" si="10"/>
        <v>39.811664551553562</v>
      </c>
      <c r="AI16" s="35">
        <f t="shared" si="11"/>
        <v>25.732926829268301</v>
      </c>
      <c r="AJ16" s="30">
        <f t="shared" si="12"/>
        <v>58.03120394155053</v>
      </c>
      <c r="AK16" s="36">
        <v>1</v>
      </c>
      <c r="AL16" s="37">
        <v>1</v>
      </c>
      <c r="AM16" s="37">
        <v>1</v>
      </c>
      <c r="AN16" s="36">
        <f t="shared" si="13"/>
        <v>1</v>
      </c>
      <c r="AO16" s="36">
        <f t="shared" si="14"/>
        <v>1</v>
      </c>
      <c r="AP16" s="30">
        <f t="shared" si="15"/>
        <v>1</v>
      </c>
      <c r="AQ16" s="33">
        <f>'WSKAŹNIK BUDOWA DANE'!AQ16</f>
        <v>64.082317073170742</v>
      </c>
      <c r="AR16" s="38">
        <v>3.6034483498172599E-2</v>
      </c>
      <c r="AS16" s="39">
        <v>25.908704611191801</v>
      </c>
      <c r="AT16" s="40">
        <v>4.4283670329077003</v>
      </c>
      <c r="AU16" s="32">
        <v>21.446509372166702</v>
      </c>
      <c r="AV16" s="41">
        <f t="shared" si="16"/>
        <v>23.572256494969327</v>
      </c>
      <c r="AW16" s="30">
        <f t="shared" si="17"/>
        <v>23.661345466351953</v>
      </c>
    </row>
    <row r="17" spans="1:49" x14ac:dyDescent="0.3">
      <c r="A17" s="26">
        <v>10</v>
      </c>
      <c r="B17" s="26">
        <v>2464011</v>
      </c>
      <c r="C17" s="27" t="s">
        <v>85</v>
      </c>
      <c r="D17" s="44">
        <v>228179</v>
      </c>
      <c r="E17" s="29">
        <f t="shared" si="0"/>
        <v>47.089968917203016</v>
      </c>
      <c r="F17" s="48">
        <f t="shared" si="1"/>
        <v>14.601784301254002</v>
      </c>
      <c r="G17" s="30">
        <f t="shared" si="2"/>
        <v>59.850980320867258</v>
      </c>
      <c r="H17" s="31">
        <f t="shared" si="3"/>
        <v>41.181746946353996</v>
      </c>
      <c r="I17" s="32">
        <f>1+99*(('WSKAŹNIK BUDOWA DANE'!I17-'WSKAŹNIK BUDOWA DANE'!I$110)/('WSKAŹNIK BUDOWA DANE'!I$111-'WSKAŹNIK BUDOWA DANE'!I$110))</f>
        <v>24.776453367492952</v>
      </c>
      <c r="J17" s="32">
        <f>1+99*(('WSKAŹNIK BUDOWA DANE'!J17-'WSKAŹNIK BUDOWA DANE'!J$110)/('WSKAŹNIK BUDOWA DANE'!J$111-'WSKAŹNIK BUDOWA DANE'!J$110))</f>
        <v>10.369854368719281</v>
      </c>
      <c r="K17" s="33">
        <f t="shared" si="4"/>
        <v>16.028980416553836</v>
      </c>
      <c r="L17" s="32">
        <f>1+99*(('WSKAŹNIK BUDOWA DANE'!L17-'WSKAŹNIK BUDOWA DANE'!L$110)/('WSKAŹNIK BUDOWA DANE'!L$111-'WSKAŹNIK BUDOWA DANE'!L$110))</f>
        <v>25.602886397892124</v>
      </c>
      <c r="M17" s="32">
        <f>1+99*(('WSKAŹNIK BUDOWA DANE'!M17-'WSKAŹNIK BUDOWA DANE'!M$110)/('WSKAŹNIK BUDOWA DANE'!M$111-'WSKAŹNIK BUDOWA DANE'!M$110))</f>
        <v>18.499527783012425</v>
      </c>
      <c r="N17" s="32">
        <f>1+99*(('WSKAŹNIK BUDOWA DANE'!N17-'WSKAŹNIK BUDOWA DANE'!N$110)/('WSKAŹNIK BUDOWA DANE'!N$111-'WSKAŹNIK BUDOWA DANE'!N$110))</f>
        <v>12.208640677067709</v>
      </c>
      <c r="O17" s="32">
        <f>1+99*(('WSKAŹNIK BUDOWA DANE'!O17-'WSKAŹNIK BUDOWA DANE'!O$110)/('WSKAŹNIK BUDOWA DANE'!O$111-'WSKAŹNIK BUDOWA DANE'!O$110))</f>
        <v>42.548033476482253</v>
      </c>
      <c r="P17" s="32">
        <f>1+99*(('WSKAŹNIK BUDOWA DANE'!P17-'WSKAŹNIK BUDOWA DANE'!P$110)/('WSKAŹNIK BUDOWA DANE'!P$111-'WSKAŹNIK BUDOWA DANE'!P$110))</f>
        <v>29.713472279676747</v>
      </c>
      <c r="Q17" s="32">
        <f>1+99*(('WSKAŹNIK BUDOWA DANE'!Q17-'WSKAŹNIK BUDOWA DANE'!Q$110)/('WSKAŹNIK BUDOWA DANE'!Q$111-'WSKAŹNIK BUDOWA DANE'!Q$110))</f>
        <v>14.377076768677231</v>
      </c>
      <c r="R17" s="32">
        <f>1+99*(('WSKAŹNIK BUDOWA DANE'!R17-'WSKAŹNIK BUDOWA DANE'!R$110)/('WSKAŹNIK BUDOWA DANE'!R$111-'WSKAŹNIK BUDOWA DANE'!R$110))</f>
        <v>28.219695940467791</v>
      </c>
      <c r="S17" s="32">
        <f>1+99*(('WSKAŹNIK BUDOWA DANE'!S17-'WSKAŹNIK BUDOWA DANE'!S$110)/('WSKAŹNIK BUDOWA DANE'!S$111-'WSKAŹNIK BUDOWA DANE'!S$110))</f>
        <v>11.553885326870573</v>
      </c>
      <c r="T17" s="33">
        <f t="shared" si="5"/>
        <v>20.156863816906355</v>
      </c>
      <c r="U17" s="34">
        <f t="shared" si="6"/>
        <v>50.746188336183863</v>
      </c>
      <c r="V17" s="34">
        <f>1+99*(('WSKAŹNIK BUDOWA DANE'!V17-'WSKAŹNIK BUDOWA DANE'!V$110)/('WSKAŹNIK BUDOWA DANE'!V$111-'WSKAŹNIK BUDOWA DANE'!V$110))</f>
        <v>23.210939109208123</v>
      </c>
      <c r="W17" s="32">
        <f>1+99*(('WSKAŹNIK BUDOWA DANE'!W17-'WSKAŹNIK BUDOWA DANE'!W$110)/('WSKAŹNIK BUDOWA DANE'!W$111-'WSKAŹNIK BUDOWA DANE'!W$110))</f>
        <v>10.164574675685779</v>
      </c>
      <c r="X17" s="32">
        <f>1+99*(('WSKAŹNIK BUDOWA DANE'!X17-'WSKAŹNIK BUDOWA DANE'!X$110)/('WSKAŹNIK BUDOWA DANE'!X$111-'WSKAŹNIK BUDOWA DANE'!X$110))</f>
        <v>41.637097236572764</v>
      </c>
      <c r="Y17" s="32">
        <f>1+99*(('WSKAŹNIK BUDOWA DANE'!Y17-'WSKAŹNIK BUDOWA DANE'!Y$110)/('WSKAŹNIK BUDOWA DANE'!Y$111-'WSKAŹNIK BUDOWA DANE'!Y$110))</f>
        <v>44.563314441283467</v>
      </c>
      <c r="Z17" s="33">
        <f t="shared" si="7"/>
        <v>43.075364845531915</v>
      </c>
      <c r="AA17" s="33">
        <f t="shared" si="8"/>
        <v>52.608215566354126</v>
      </c>
      <c r="AB17" s="32">
        <f>1+99*(('WSKAŹNIK BUDOWA DANE'!AB17-'WSKAŹNIK BUDOWA DANE'!AB$110)/('WSKAŹNIK BUDOWA DANE'!AB$111-'WSKAŹNIK BUDOWA DANE'!AB$110))</f>
        <v>10.699105939018427</v>
      </c>
      <c r="AC17" s="32">
        <f>1+99*(('WSKAŹNIK BUDOWA DANE'!AC17-'WSKAŹNIK BUDOWA DANE'!AC$110)/('WSKAŹNIK BUDOWA DANE'!AC$111-'WSKAŹNIK BUDOWA DANE'!AC$110))</f>
        <v>22.44256756756759</v>
      </c>
      <c r="AD17" s="32">
        <f>1+99*(('WSKAŹNIK BUDOWA DANE'!AD17-'WSKAŹNIK BUDOWA DANE'!AD$110)/('WSKAŹNIK BUDOWA DANE'!AD$111-'WSKAŹNIK BUDOWA DANE'!AD$110))</f>
        <v>7.3568421052631576</v>
      </c>
      <c r="AE17" s="32">
        <f>1+99*(('WSKAŹNIK BUDOWA DANE'!AE17-'WSKAŹNIK BUDOWA DANE'!AE$110)/('WSKAŹNIK BUDOWA DANE'!AE$111-'WSKAŹNIK BUDOWA DANE'!AE$110))</f>
        <v>6.0652372580420515</v>
      </c>
      <c r="AF17" s="32">
        <f>1+99*(('WSKAŹNIK BUDOWA DANE'!AF17-'WSKAŹNIK BUDOWA DANE'!AF$110)/('WSKAŹNIK BUDOWA DANE'!AF$111-'WSKAŹNIK BUDOWA DANE'!AF$110))</f>
        <v>51.369539932707504</v>
      </c>
      <c r="AG17" s="33">
        <f t="shared" si="9"/>
        <v>25.292897535151425</v>
      </c>
      <c r="AH17" s="34">
        <f t="shared" si="10"/>
        <v>59.295011503023716</v>
      </c>
      <c r="AI17" s="35">
        <f t="shared" si="11"/>
        <v>16.074390243902442</v>
      </c>
      <c r="AJ17" s="30">
        <f t="shared" si="12"/>
        <v>36.20107803090918</v>
      </c>
      <c r="AK17" s="36">
        <v>1</v>
      </c>
      <c r="AL17" s="37">
        <v>1</v>
      </c>
      <c r="AM17" s="37">
        <v>1</v>
      </c>
      <c r="AN17" s="36">
        <f t="shared" si="13"/>
        <v>1</v>
      </c>
      <c r="AO17" s="36">
        <f t="shared" si="14"/>
        <v>1</v>
      </c>
      <c r="AP17" s="30">
        <f t="shared" si="15"/>
        <v>1</v>
      </c>
      <c r="AQ17" s="33">
        <f>'WSKAŹNIK BUDOWA DANE'!AQ17</f>
        <v>39.935975609756099</v>
      </c>
      <c r="AR17" s="38">
        <v>3.1685145927263299E-2</v>
      </c>
      <c r="AS17" s="39">
        <v>22.902240960515801</v>
      </c>
      <c r="AT17" s="40">
        <v>1.92321828783996</v>
      </c>
      <c r="AU17" s="32">
        <v>9.8798196840568302</v>
      </c>
      <c r="AV17" s="41">
        <f t="shared" si="16"/>
        <v>15.042274131617088</v>
      </c>
      <c r="AW17" s="30">
        <f t="shared" si="17"/>
        <v>15.097696670278097</v>
      </c>
    </row>
    <row r="18" spans="1:49" x14ac:dyDescent="0.3">
      <c r="A18" s="26">
        <v>11</v>
      </c>
      <c r="B18" s="26">
        <v>2465011</v>
      </c>
      <c r="C18" s="27" t="s">
        <v>76</v>
      </c>
      <c r="D18" s="44">
        <v>122712</v>
      </c>
      <c r="E18" s="29">
        <f t="shared" si="0"/>
        <v>60.269438269869632</v>
      </c>
      <c r="F18" s="48">
        <f t="shared" si="1"/>
        <v>17.760300518039344</v>
      </c>
      <c r="G18" s="30">
        <f t="shared" si="2"/>
        <v>59.811852950133002</v>
      </c>
      <c r="H18" s="31">
        <f t="shared" si="3"/>
        <v>41.156414385899843</v>
      </c>
      <c r="I18" s="32">
        <f>1+99*(('WSKAŹNIK BUDOWA DANE'!I18-'WSKAŹNIK BUDOWA DANE'!I$110)/('WSKAŹNIK BUDOWA DANE'!I$111-'WSKAŹNIK BUDOWA DANE'!I$110))</f>
        <v>19.261291143682215</v>
      </c>
      <c r="J18" s="32">
        <f>1+99*(('WSKAŹNIK BUDOWA DANE'!J18-'WSKAŹNIK BUDOWA DANE'!J$110)/('WSKAŹNIK BUDOWA DANE'!J$111-'WSKAŹNIK BUDOWA DANE'!J$110))</f>
        <v>18.422941521611556</v>
      </c>
      <c r="K18" s="33">
        <f t="shared" si="4"/>
        <v>18.837453128562576</v>
      </c>
      <c r="L18" s="32">
        <f>1+99*(('WSKAŹNIK BUDOWA DANE'!L18-'WSKAŹNIK BUDOWA DANE'!L$110)/('WSKAŹNIK BUDOWA DANE'!L$111-'WSKAŹNIK BUDOWA DANE'!L$110))</f>
        <v>10.24207525312554</v>
      </c>
      <c r="M18" s="32">
        <f>1+99*(('WSKAŹNIK BUDOWA DANE'!M18-'WSKAŹNIK BUDOWA DANE'!M$110)/('WSKAŹNIK BUDOWA DANE'!M$111-'WSKAŹNIK BUDOWA DANE'!M$110))</f>
        <v>13.515310238607467</v>
      </c>
      <c r="N18" s="32">
        <f>1+99*(('WSKAŹNIK BUDOWA DANE'!N18-'WSKAŹNIK BUDOWA DANE'!N$110)/('WSKAŹNIK BUDOWA DANE'!N$111-'WSKAŹNIK BUDOWA DANE'!N$110))</f>
        <v>100</v>
      </c>
      <c r="O18" s="32">
        <f>1+99*(('WSKAŹNIK BUDOWA DANE'!O18-'WSKAŹNIK BUDOWA DANE'!O$110)/('WSKAŹNIK BUDOWA DANE'!O$111-'WSKAŹNIK BUDOWA DANE'!O$110))</f>
        <v>69.148037175911156</v>
      </c>
      <c r="P18" s="32">
        <f>1+99*(('WSKAŹNIK BUDOWA DANE'!P18-'WSKAŹNIK BUDOWA DANE'!P$110)/('WSKAŹNIK BUDOWA DANE'!P$111-'WSKAŹNIK BUDOWA DANE'!P$110))</f>
        <v>14.347943541186572</v>
      </c>
      <c r="Q18" s="32">
        <f>1+99*(('WSKAŹNIK BUDOWA DANE'!Q18-'WSKAŹNIK BUDOWA DANE'!Q$110)/('WSKAŹNIK BUDOWA DANE'!Q$111-'WSKAŹNIK BUDOWA DANE'!Q$110))</f>
        <v>1</v>
      </c>
      <c r="R18" s="32">
        <f>1+99*(('WSKAŹNIK BUDOWA DANE'!R18-'WSKAŹNIK BUDOWA DANE'!R$110)/('WSKAŹNIK BUDOWA DANE'!R$111-'WSKAŹNIK BUDOWA DANE'!R$110))</f>
        <v>1</v>
      </c>
      <c r="S18" s="32">
        <f>1+99*(('WSKAŹNIK BUDOWA DANE'!S18-'WSKAŹNIK BUDOWA DANE'!S$110)/('WSKAŹNIK BUDOWA DANE'!S$111-'WSKAŹNIK BUDOWA DANE'!S$110))</f>
        <v>20.624608840211231</v>
      </c>
      <c r="T18" s="33">
        <f t="shared" si="5"/>
        <v>12.044784793049706</v>
      </c>
      <c r="U18" s="34">
        <f t="shared" si="6"/>
        <v>27.40126325795897</v>
      </c>
      <c r="V18" s="34">
        <f>1+99*(('WSKAŹNIK BUDOWA DANE'!V18-'WSKAŹNIK BUDOWA DANE'!V$110)/('WSKAŹNIK BUDOWA DANE'!V$111-'WSKAŹNIK BUDOWA DANE'!V$110))</f>
        <v>49.809709930569134</v>
      </c>
      <c r="W18" s="32">
        <f>1+99*(('WSKAŹNIK BUDOWA DANE'!W18-'WSKAŹNIK BUDOWA DANE'!W$110)/('WSKAŹNIK BUDOWA DANE'!W$111-'WSKAŹNIK BUDOWA DANE'!W$110))</f>
        <v>9.1681681681681635</v>
      </c>
      <c r="X18" s="32">
        <f>1+99*(('WSKAŹNIK BUDOWA DANE'!X18-'WSKAŹNIK BUDOWA DANE'!X$110)/('WSKAŹNIK BUDOWA DANE'!X$111-'WSKAŹNIK BUDOWA DANE'!X$110))</f>
        <v>76.499458231595838</v>
      </c>
      <c r="Y18" s="32">
        <f>1+99*(('WSKAŹNIK BUDOWA DANE'!Y18-'WSKAŹNIK BUDOWA DANE'!Y$110)/('WSKAŹNIK BUDOWA DANE'!Y$111-'WSKAŹNIK BUDOWA DANE'!Y$110))</f>
        <v>43.972169687634604</v>
      </c>
      <c r="Z18" s="33">
        <f t="shared" si="7"/>
        <v>57.998682384790847</v>
      </c>
      <c r="AA18" s="33">
        <f t="shared" si="8"/>
        <v>73.83848392211209</v>
      </c>
      <c r="AB18" s="32">
        <f>1+99*(('WSKAŹNIK BUDOWA DANE'!AB18-'WSKAŹNIK BUDOWA DANE'!AB$110)/('WSKAŹNIK BUDOWA DANE'!AB$111-'WSKAŹNIK BUDOWA DANE'!AB$110))</f>
        <v>4.9700293120846633</v>
      </c>
      <c r="AC18" s="32">
        <f>1+99*(('WSKAŹNIK BUDOWA DANE'!AC18-'WSKAŹNIK BUDOWA DANE'!AC$110)/('WSKAŹNIK BUDOWA DANE'!AC$111-'WSKAŹNIK BUDOWA DANE'!AC$110))</f>
        <v>1</v>
      </c>
      <c r="AD18" s="32">
        <f>1+99*(('WSKAŹNIK BUDOWA DANE'!AD18-'WSKAŹNIK BUDOWA DANE'!AD$110)/('WSKAŹNIK BUDOWA DANE'!AD$111-'WSKAŹNIK BUDOWA DANE'!AD$110))</f>
        <v>8.3827368421052633</v>
      </c>
      <c r="AE18" s="32">
        <f>1+99*(('WSKAŹNIK BUDOWA DANE'!AE18-'WSKAŹNIK BUDOWA DANE'!AE$110)/('WSKAŹNIK BUDOWA DANE'!AE$111-'WSKAŹNIK BUDOWA DANE'!AE$110))</f>
        <v>4.6991798928855122</v>
      </c>
      <c r="AF18" s="32">
        <f>1+99*(('WSKAŹNIK BUDOWA DANE'!AF18-'WSKAŹNIK BUDOWA DANE'!AF$110)/('WSKAŹNIK BUDOWA DANE'!AF$111-'WSKAŹNIK BUDOWA DANE'!AF$110))</f>
        <v>1</v>
      </c>
      <c r="AG18" s="33">
        <f t="shared" si="9"/>
        <v>22.444757046118944</v>
      </c>
      <c r="AH18" s="34">
        <f t="shared" si="10"/>
        <v>51.077307543387583</v>
      </c>
      <c r="AI18" s="35">
        <f t="shared" si="11"/>
        <v>29.29451219512195</v>
      </c>
      <c r="AJ18" s="30">
        <f t="shared" si="12"/>
        <v>66.081062871099505</v>
      </c>
      <c r="AK18" s="36">
        <v>1</v>
      </c>
      <c r="AL18" s="37">
        <v>10</v>
      </c>
      <c r="AM18" s="37">
        <v>1</v>
      </c>
      <c r="AN18" s="36">
        <f t="shared" si="13"/>
        <v>5.5</v>
      </c>
      <c r="AO18" s="36">
        <f t="shared" si="14"/>
        <v>3.25</v>
      </c>
      <c r="AP18" s="30">
        <f t="shared" si="15"/>
        <v>25.75</v>
      </c>
      <c r="AQ18" s="33">
        <f>'WSKAŹNIK BUDOWA DANE'!AQ18</f>
        <v>66.798780487804876</v>
      </c>
      <c r="AR18" s="38">
        <v>2.53046539988909E-2</v>
      </c>
      <c r="AS18" s="39">
        <v>18.491749306709199</v>
      </c>
      <c r="AT18" s="40">
        <v>3.44758468630988</v>
      </c>
      <c r="AU18" s="32">
        <v>16.918073654723301</v>
      </c>
      <c r="AV18" s="41">
        <f t="shared" si="16"/>
        <v>17.687418601242658</v>
      </c>
      <c r="AW18" s="30">
        <f t="shared" si="17"/>
        <v>17.753281088608393</v>
      </c>
    </row>
    <row r="19" spans="1:49" x14ac:dyDescent="0.3">
      <c r="A19" s="26">
        <v>12</v>
      </c>
      <c r="B19" s="26">
        <v>1803011</v>
      </c>
      <c r="C19" s="27" t="s">
        <v>128</v>
      </c>
      <c r="D19" s="44">
        <v>46389</v>
      </c>
      <c r="E19" s="29">
        <f t="shared" si="0"/>
        <v>32.552804580259284</v>
      </c>
      <c r="F19" s="48">
        <f t="shared" si="1"/>
        <v>11.117890672788597</v>
      </c>
      <c r="G19" s="30">
        <f t="shared" si="2"/>
        <v>41.612342562861194</v>
      </c>
      <c r="H19" s="31">
        <f t="shared" si="3"/>
        <v>29.373353360591754</v>
      </c>
      <c r="I19" s="32">
        <f>1+99*(('WSKAŹNIK BUDOWA DANE'!I19-'WSKAŹNIK BUDOWA DANE'!I$110)/('WSKAŹNIK BUDOWA DANE'!I$111-'WSKAŹNIK BUDOWA DANE'!I$110))</f>
        <v>36.594093680930925</v>
      </c>
      <c r="J19" s="32">
        <f>1+99*(('WSKAŹNIK BUDOWA DANE'!J19-'WSKAŹNIK BUDOWA DANE'!J$110)/('WSKAŹNIK BUDOWA DANE'!J$111-'WSKAŹNIK BUDOWA DANE'!J$110))</f>
        <v>47.088598590183068</v>
      </c>
      <c r="K19" s="33">
        <f t="shared" si="4"/>
        <v>41.511017671371427</v>
      </c>
      <c r="L19" s="32">
        <f>1+99*(('WSKAŹNIK BUDOWA DANE'!L19-'WSKAŹNIK BUDOWA DANE'!L$110)/('WSKAŹNIK BUDOWA DANE'!L$111-'WSKAŹNIK BUDOWA DANE'!L$110))</f>
        <v>30.337477551873267</v>
      </c>
      <c r="M19" s="32">
        <f>1+99*(('WSKAŹNIK BUDOWA DANE'!M19-'WSKAŹNIK BUDOWA DANE'!M$110)/('WSKAŹNIK BUDOWA DANE'!M$111-'WSKAŹNIK BUDOWA DANE'!M$110))</f>
        <v>14.242611394942761</v>
      </c>
      <c r="N19" s="32">
        <f>1+99*(('WSKAŹNIK BUDOWA DANE'!N19-'WSKAŹNIK BUDOWA DANE'!N$110)/('WSKAŹNIK BUDOWA DANE'!N$111-'WSKAŹNIK BUDOWA DANE'!N$110))</f>
        <v>28.566625935594942</v>
      </c>
      <c r="O19" s="32">
        <f>1+99*(('WSKAŹNIK BUDOWA DANE'!O19-'WSKAŹNIK BUDOWA DANE'!O$110)/('WSKAŹNIK BUDOWA DANE'!O$111-'WSKAŹNIK BUDOWA DANE'!O$110))</f>
        <v>46.597791519419182</v>
      </c>
      <c r="P19" s="32">
        <f>1+99*(('WSKAŹNIK BUDOWA DANE'!P19-'WSKAŹNIK BUDOWA DANE'!P$110)/('WSKAŹNIK BUDOWA DANE'!P$111-'WSKAŹNIK BUDOWA DANE'!P$110))</f>
        <v>36.309078614026831</v>
      </c>
      <c r="Q19" s="32">
        <f>1+99*(('WSKAŹNIK BUDOWA DANE'!Q19-'WSKAŹNIK BUDOWA DANE'!Q$110)/('WSKAŹNIK BUDOWA DANE'!Q$111-'WSKAŹNIK BUDOWA DANE'!Q$110))</f>
        <v>1</v>
      </c>
      <c r="R19" s="32">
        <f>1+99*(('WSKAŹNIK BUDOWA DANE'!R19-'WSKAŹNIK BUDOWA DANE'!R$110)/('WSKAŹNIK BUDOWA DANE'!R$111-'WSKAŹNIK BUDOWA DANE'!R$110))</f>
        <v>1</v>
      </c>
      <c r="S19" s="32">
        <f>1+99*(('WSKAŹNIK BUDOWA DANE'!S19-'WSKAŹNIK BUDOWA DANE'!S$110)/('WSKAŹNIK BUDOWA DANE'!S$111-'WSKAŹNIK BUDOWA DANE'!S$110))</f>
        <v>52.912630149388995</v>
      </c>
      <c r="T19" s="33">
        <f t="shared" si="5"/>
        <v>15.297293263446205</v>
      </c>
      <c r="U19" s="34">
        <f t="shared" si="6"/>
        <v>36.761325744332488</v>
      </c>
      <c r="V19" s="34">
        <f>1+99*(('WSKAŹNIK BUDOWA DANE'!V19-'WSKAŹNIK BUDOWA DANE'!V$110)/('WSKAŹNIK BUDOWA DANE'!V$111-'WSKAŹNIK BUDOWA DANE'!V$110))</f>
        <v>20.863917092414145</v>
      </c>
      <c r="W19" s="32">
        <f>1+99*(('WSKAŹNIK BUDOWA DANE'!W19-'WSKAŹNIK BUDOWA DANE'!W$110)/('WSKAŹNIK BUDOWA DANE'!W$111-'WSKAŹNIK BUDOWA DANE'!W$110))</f>
        <v>5.2542542542542519</v>
      </c>
      <c r="X19" s="32">
        <f>1+99*(('WSKAŹNIK BUDOWA DANE'!X19-'WSKAŹNIK BUDOWA DANE'!X$110)/('WSKAŹNIK BUDOWA DANE'!X$111-'WSKAŹNIK BUDOWA DANE'!X$110))</f>
        <v>49.690575755050723</v>
      </c>
      <c r="Y19" s="32">
        <f>1+99*(('WSKAŹNIK BUDOWA DANE'!Y19-'WSKAŹNIK BUDOWA DANE'!Y$110)/('WSKAŹNIK BUDOWA DANE'!Y$111-'WSKAŹNIK BUDOWA DANE'!Y$110))</f>
        <v>36.539483508901291</v>
      </c>
      <c r="Z19" s="33">
        <f t="shared" si="7"/>
        <v>42.61065563153759</v>
      </c>
      <c r="AA19" s="33">
        <f t="shared" si="8"/>
        <v>51.947109127082925</v>
      </c>
      <c r="AB19" s="32">
        <f>1+99*(('WSKAŹNIK BUDOWA DANE'!AB19-'WSKAŹNIK BUDOWA DANE'!AB$110)/('WSKAŹNIK BUDOWA DANE'!AB$111-'WSKAŹNIK BUDOWA DANE'!AB$110))</f>
        <v>2.8189321582117652</v>
      </c>
      <c r="AC19" s="32">
        <f>1+99*(('WSKAŹNIK BUDOWA DANE'!AC19-'WSKAŹNIK BUDOWA DANE'!AC$110)/('WSKAŹNIK BUDOWA DANE'!AC$111-'WSKAŹNIK BUDOWA DANE'!AC$110))</f>
        <v>1</v>
      </c>
      <c r="AD19" s="32">
        <f>1+99*(('WSKAŹNIK BUDOWA DANE'!AD19-'WSKAŹNIK BUDOWA DANE'!AD$110)/('WSKAŹNIK BUDOWA DANE'!AD$111-'WSKAŹNIK BUDOWA DANE'!AD$110))</f>
        <v>7.6578947368421053</v>
      </c>
      <c r="AE19" s="32">
        <f>1+99*(('WSKAŹNIK BUDOWA DANE'!AE19-'WSKAŹNIK BUDOWA DANE'!AE$110)/('WSKAŹNIK BUDOWA DANE'!AE$111-'WSKAŹNIK BUDOWA DANE'!AE$110))</f>
        <v>10.184550299542343</v>
      </c>
      <c r="AF19" s="32">
        <f>1+99*(('WSKAŹNIK BUDOWA DANE'!AF19-'WSKAŹNIK BUDOWA DANE'!AF$110)/('WSKAŹNIK BUDOWA DANE'!AF$111-'WSKAŹNIK BUDOWA DANE'!AF$110))</f>
        <v>1</v>
      </c>
      <c r="AG19" s="33">
        <f t="shared" si="9"/>
        <v>16.194164541373013</v>
      </c>
      <c r="AH19" s="34">
        <f t="shared" si="10"/>
        <v>33.04255154236899</v>
      </c>
      <c r="AI19" s="35">
        <f t="shared" si="11"/>
        <v>18.26768292682927</v>
      </c>
      <c r="AJ19" s="30">
        <f t="shared" si="12"/>
        <v>41.158335789783976</v>
      </c>
      <c r="AK19" s="36">
        <v>1</v>
      </c>
      <c r="AL19" s="37">
        <v>10</v>
      </c>
      <c r="AM19" s="37">
        <v>1</v>
      </c>
      <c r="AN19" s="36">
        <f t="shared" si="13"/>
        <v>5.5</v>
      </c>
      <c r="AO19" s="36">
        <f t="shared" si="14"/>
        <v>3.25</v>
      </c>
      <c r="AP19" s="30">
        <f t="shared" si="15"/>
        <v>25.75</v>
      </c>
      <c r="AQ19" s="33">
        <f>'WSKAŹNIK BUDOWA DANE'!AQ19</f>
        <v>39.231707317073173</v>
      </c>
      <c r="AR19" s="38">
        <v>0</v>
      </c>
      <c r="AS19" s="39">
        <v>1</v>
      </c>
      <c r="AT19" s="40">
        <v>0</v>
      </c>
      <c r="AU19" s="32">
        <v>1</v>
      </c>
      <c r="AV19" s="41">
        <f t="shared" si="16"/>
        <v>1</v>
      </c>
      <c r="AW19" s="30">
        <f t="shared" si="17"/>
        <v>1</v>
      </c>
    </row>
    <row r="20" spans="1:49" x14ac:dyDescent="0.3">
      <c r="A20" s="26">
        <v>13</v>
      </c>
      <c r="B20" s="26">
        <v>2861011</v>
      </c>
      <c r="C20" s="27" t="s">
        <v>89</v>
      </c>
      <c r="D20" s="44">
        <v>121642</v>
      </c>
      <c r="E20" s="29">
        <f t="shared" si="0"/>
        <v>47.677029781311752</v>
      </c>
      <c r="F20" s="48">
        <f t="shared" si="1"/>
        <v>14.742475948991116</v>
      </c>
      <c r="G20" s="30">
        <f t="shared" si="2"/>
        <v>50.685587896579939</v>
      </c>
      <c r="H20" s="31">
        <f t="shared" si="3"/>
        <v>35.247720373210392</v>
      </c>
      <c r="I20" s="32">
        <f>1+99*(('WSKAŹNIK BUDOWA DANE'!I20-'WSKAŹNIK BUDOWA DANE'!I$110)/('WSKAŹNIK BUDOWA DANE'!I$111-'WSKAŹNIK BUDOWA DANE'!I$110))</f>
        <v>1.9695748952809451</v>
      </c>
      <c r="J20" s="32">
        <f>1+99*(('WSKAŹNIK BUDOWA DANE'!J20-'WSKAŹNIK BUDOWA DANE'!J$110)/('WSKAŹNIK BUDOWA DANE'!J$111-'WSKAŹNIK BUDOWA DANE'!J$110))</f>
        <v>18.576199010210278</v>
      </c>
      <c r="K20" s="33">
        <f t="shared" si="4"/>
        <v>6.0487366631597457</v>
      </c>
      <c r="L20" s="32">
        <f>1+99*(('WSKAŹNIK BUDOWA DANE'!L20-'WSKAŹNIK BUDOWA DANE'!L$110)/('WSKAŹNIK BUDOWA DANE'!L$111-'WSKAŹNIK BUDOWA DANE'!L$110))</f>
        <v>8.9248656524252485</v>
      </c>
      <c r="M20" s="32">
        <f>1+99*(('WSKAŹNIK BUDOWA DANE'!M20-'WSKAŹNIK BUDOWA DANE'!M$110)/('WSKAŹNIK BUDOWA DANE'!M$111-'WSKAŹNIK BUDOWA DANE'!M$110))</f>
        <v>6.0501594843886144</v>
      </c>
      <c r="N20" s="32">
        <f>1+99*(('WSKAŹNIK BUDOWA DANE'!N20-'WSKAŹNIK BUDOWA DANE'!N$110)/('WSKAŹNIK BUDOWA DANE'!N$111-'WSKAŹNIK BUDOWA DANE'!N$110))</f>
        <v>6.2563596887847721</v>
      </c>
      <c r="O20" s="32">
        <f>1+99*(('WSKAŹNIK BUDOWA DANE'!O20-'WSKAŹNIK BUDOWA DANE'!O$110)/('WSKAŹNIK BUDOWA DANE'!O$111-'WSKAŹNIK BUDOWA DANE'!O$110))</f>
        <v>22.240855514756895</v>
      </c>
      <c r="P20" s="32">
        <f>1+99*(('WSKAŹNIK BUDOWA DANE'!P20-'WSKAŹNIK BUDOWA DANE'!P$110)/('WSKAŹNIK BUDOWA DANE'!P$111-'WSKAŹNIK BUDOWA DANE'!P$110))</f>
        <v>14.465356109124214</v>
      </c>
      <c r="Q20" s="32">
        <f>1+99*(('WSKAŹNIK BUDOWA DANE'!Q20-'WSKAŹNIK BUDOWA DANE'!Q$110)/('WSKAŹNIK BUDOWA DANE'!Q$111-'WSKAŹNIK BUDOWA DANE'!Q$110))</f>
        <v>26.093043521152271</v>
      </c>
      <c r="R20" s="32">
        <f>1+99*(('WSKAŹNIK BUDOWA DANE'!R20-'WSKAŹNIK BUDOWA DANE'!R$110)/('WSKAŹNIK BUDOWA DANE'!R$111-'WSKAŹNIK BUDOWA DANE'!R$110))</f>
        <v>52.059362720113157</v>
      </c>
      <c r="S20" s="32">
        <f>1+99*(('WSKAŹNIK BUDOWA DANE'!S20-'WSKAŹNIK BUDOWA DANE'!S$110)/('WSKAŹNIK BUDOWA DANE'!S$111-'WSKAŹNIK BUDOWA DANE'!S$110))</f>
        <v>1</v>
      </c>
      <c r="T20" s="33">
        <f t="shared" si="5"/>
        <v>9.8750635723964848</v>
      </c>
      <c r="U20" s="34">
        <f t="shared" si="6"/>
        <v>21.157243791700967</v>
      </c>
      <c r="V20" s="34">
        <f>1+99*(('WSKAŹNIK BUDOWA DANE'!V20-'WSKAŹNIK BUDOWA DANE'!V$110)/('WSKAŹNIK BUDOWA DANE'!V$111-'WSKAŹNIK BUDOWA DANE'!V$110))</f>
        <v>42.663815746206076</v>
      </c>
      <c r="W20" s="32">
        <f>1+99*(('WSKAŹNIK BUDOWA DANE'!W20-'WSKAŹNIK BUDOWA DANE'!W$110)/('WSKAŹNIK BUDOWA DANE'!W$111-'WSKAŹNIK BUDOWA DANE'!W$110))</f>
        <v>9.3787787787787735</v>
      </c>
      <c r="X20" s="32">
        <f>1+99*(('WSKAŹNIK BUDOWA DANE'!X20-'WSKAŹNIK BUDOWA DANE'!X$110)/('WSKAŹNIK BUDOWA DANE'!X$111-'WSKAŹNIK BUDOWA DANE'!X$110))</f>
        <v>40.77765933819289</v>
      </c>
      <c r="Y20" s="32">
        <f>1+99*(('WSKAŹNIK BUDOWA DANE'!Y20-'WSKAŹNIK BUDOWA DANE'!Y$110)/('WSKAŹNIK BUDOWA DANE'!Y$111-'WSKAŹNIK BUDOWA DANE'!Y$110))</f>
        <v>46.771608675244281</v>
      </c>
      <c r="Z20" s="33">
        <f t="shared" si="7"/>
        <v>43.671921474310913</v>
      </c>
      <c r="AA20" s="33">
        <f t="shared" si="8"/>
        <v>53.456891290439358</v>
      </c>
      <c r="AB20" s="32">
        <f>1+99*(('WSKAŹNIK BUDOWA DANE'!AB20-'WSKAŹNIK BUDOWA DANE'!AB$110)/('WSKAŹNIK BUDOWA DANE'!AB$111-'WSKAŹNIK BUDOWA DANE'!AB$110))</f>
        <v>9.4862979430661518</v>
      </c>
      <c r="AC20" s="32">
        <f>1+99*(('WSKAŹNIK BUDOWA DANE'!AC20-'WSKAŹNIK BUDOWA DANE'!AC$110)/('WSKAŹNIK BUDOWA DANE'!AC$111-'WSKAŹNIK BUDOWA DANE'!AC$110))</f>
        <v>1</v>
      </c>
      <c r="AD20" s="32">
        <f>1+99*(('WSKAŹNIK BUDOWA DANE'!AD20-'WSKAŹNIK BUDOWA DANE'!AD$110)/('WSKAŹNIK BUDOWA DANE'!AD$111-'WSKAŹNIK BUDOWA DANE'!AD$110))</f>
        <v>10.089473684210526</v>
      </c>
      <c r="AE20" s="32">
        <f>1+99*(('WSKAŹNIK BUDOWA DANE'!AE20-'WSKAŹNIK BUDOWA DANE'!AE$110)/('WSKAŹNIK BUDOWA DANE'!AE$111-'WSKAŹNIK BUDOWA DANE'!AE$110))</f>
        <v>1</v>
      </c>
      <c r="AF20" s="32">
        <f>1+99*(('WSKAŹNIK BUDOWA DANE'!AF20-'WSKAŹNIK BUDOWA DANE'!AF$110)/('WSKAŹNIK BUDOWA DANE'!AF$111-'WSKAŹNIK BUDOWA DANE'!AF$110))</f>
        <v>47.26394554414825</v>
      </c>
      <c r="AG20" s="33">
        <f t="shared" si="9"/>
        <v>21.556630822354492</v>
      </c>
      <c r="AH20" s="34">
        <f t="shared" si="10"/>
        <v>48.514808111287913</v>
      </c>
      <c r="AI20" s="35">
        <f t="shared" si="11"/>
        <v>24.027256097560976</v>
      </c>
      <c r="AJ20" s="30">
        <f t="shared" si="12"/>
        <v>54.176064344969902</v>
      </c>
      <c r="AK20" s="36">
        <v>4.4249999999999998</v>
      </c>
      <c r="AL20" s="37">
        <v>4.4249999999999998</v>
      </c>
      <c r="AM20" s="37">
        <v>4.4249999999999998</v>
      </c>
      <c r="AN20" s="36">
        <f t="shared" si="13"/>
        <v>4.4249999999999998</v>
      </c>
      <c r="AO20" s="36">
        <f t="shared" si="14"/>
        <v>4.4249999999999998</v>
      </c>
      <c r="AP20" s="30">
        <f t="shared" si="15"/>
        <v>38.674999999999997</v>
      </c>
      <c r="AQ20" s="33">
        <f>'WSKAŹNIK BUDOWA DANE'!AQ20</f>
        <v>50.399390243902438</v>
      </c>
      <c r="AR20" s="38">
        <v>2.2048537956624301E-2</v>
      </c>
      <c r="AS20" s="39">
        <v>16.240971029820798</v>
      </c>
      <c r="AT20" s="40">
        <v>2.0758786278488102</v>
      </c>
      <c r="AU20" s="32">
        <v>10.584677942090501</v>
      </c>
      <c r="AV20" s="41">
        <f t="shared" si="16"/>
        <v>13.111271784898483</v>
      </c>
      <c r="AW20" s="30">
        <f t="shared" si="17"/>
        <v>13.159072975962058</v>
      </c>
    </row>
    <row r="21" spans="1:49" x14ac:dyDescent="0.3">
      <c r="A21" s="26">
        <v>14</v>
      </c>
      <c r="B21" s="26">
        <v>2805011</v>
      </c>
      <c r="C21" s="27" t="s">
        <v>133</v>
      </c>
      <c r="D21" s="44">
        <v>60462</v>
      </c>
      <c r="E21" s="29">
        <f t="shared" si="0"/>
        <v>29.42457103726192</v>
      </c>
      <c r="F21" s="48">
        <f t="shared" si="1"/>
        <v>10.368196120522736</v>
      </c>
      <c r="G21" s="30">
        <f t="shared" si="2"/>
        <v>18.073139748825476</v>
      </c>
      <c r="H21" s="31">
        <f t="shared" si="3"/>
        <v>14.133170666508569</v>
      </c>
      <c r="I21" s="32">
        <f>1+99*(('WSKAŹNIK BUDOWA DANE'!I21-'WSKAŹNIK BUDOWA DANE'!I$110)/('WSKAŹNIK BUDOWA DANE'!I$111-'WSKAŹNIK BUDOWA DANE'!I$110))</f>
        <v>22.457300842337499</v>
      </c>
      <c r="J21" s="32">
        <f>1+99*(('WSKAŹNIK BUDOWA DANE'!J21-'WSKAŹNIK BUDOWA DANE'!J$110)/('WSKAŹNIK BUDOWA DANE'!J$111-'WSKAŹNIK BUDOWA DANE'!J$110))</f>
        <v>36.361119380768088</v>
      </c>
      <c r="K21" s="33">
        <f t="shared" si="4"/>
        <v>28.575734406976448</v>
      </c>
      <c r="L21" s="32">
        <f>1+99*(('WSKAŹNIK BUDOWA DANE'!L21-'WSKAŹNIK BUDOWA DANE'!L$110)/('WSKAŹNIK BUDOWA DANE'!L$111-'WSKAŹNIK BUDOWA DANE'!L$110))</f>
        <v>1</v>
      </c>
      <c r="M21" s="32">
        <f>1+99*(('WSKAŹNIK BUDOWA DANE'!M21-'WSKAŹNIK BUDOWA DANE'!M$110)/('WSKAŹNIK BUDOWA DANE'!M$111-'WSKAŹNIK BUDOWA DANE'!M$110))</f>
        <v>28.940799593132841</v>
      </c>
      <c r="N21" s="32">
        <f>1+99*(('WSKAŹNIK BUDOWA DANE'!N21-'WSKAŹNIK BUDOWA DANE'!N$110)/('WSKAŹNIK BUDOWA DANE'!N$111-'WSKAŹNIK BUDOWA DANE'!N$110))</f>
        <v>11.575139844251888</v>
      </c>
      <c r="O21" s="32">
        <f>1+99*(('WSKAŹNIK BUDOWA DANE'!O21-'WSKAŹNIK BUDOWA DANE'!O$110)/('WSKAŹNIK BUDOWA DANE'!O$111-'WSKAŹNIK BUDOWA DANE'!O$110))</f>
        <v>3.291981533776096</v>
      </c>
      <c r="P21" s="32">
        <f>1+99*(('WSKAŹNIK BUDOWA DANE'!P21-'WSKAŹNIK BUDOWA DANE'!P$110)/('WSKAŹNIK BUDOWA DANE'!P$111-'WSKAŹNIK BUDOWA DANE'!P$110))</f>
        <v>1</v>
      </c>
      <c r="Q21" s="32">
        <f>1+99*(('WSKAŹNIK BUDOWA DANE'!Q21-'WSKAŹNIK BUDOWA DANE'!Q$110)/('WSKAŹNIK BUDOWA DANE'!Q$111-'WSKAŹNIK BUDOWA DANE'!Q$110))</f>
        <v>1</v>
      </c>
      <c r="R21" s="32">
        <f>1+99*(('WSKAŹNIK BUDOWA DANE'!R21-'WSKAŹNIK BUDOWA DANE'!R$110)/('WSKAŹNIK BUDOWA DANE'!R$111-'WSKAŹNIK BUDOWA DANE'!R$110))</f>
        <v>1</v>
      </c>
      <c r="S21" s="32">
        <f>1+99*(('WSKAŹNIK BUDOWA DANE'!S21-'WSKAŹNIK BUDOWA DANE'!S$110)/('WSKAŹNIK BUDOWA DANE'!S$111-'WSKAŹNIK BUDOWA DANE'!S$110))</f>
        <v>40.829562369752963</v>
      </c>
      <c r="T21" s="33">
        <f t="shared" si="5"/>
        <v>4.7734193318286513</v>
      </c>
      <c r="U21" s="34">
        <f t="shared" si="6"/>
        <v>6.4757420186583019</v>
      </c>
      <c r="V21" s="34">
        <f>1+99*(('WSKAŹNIK BUDOWA DANE'!V21-'WSKAŹNIK BUDOWA DANE'!V$110)/('WSKAŹNIK BUDOWA DANE'!V$111-'WSKAŹNIK BUDOWA DANE'!V$110))</f>
        <v>16.240436141708841</v>
      </c>
      <c r="W21" s="32">
        <f>1+99*(('WSKAŹNIK BUDOWA DANE'!W21-'WSKAŹNIK BUDOWA DANE'!W$110)/('WSKAŹNIK BUDOWA DANE'!W$111-'WSKAŹNIK BUDOWA DANE'!W$110))</f>
        <v>1</v>
      </c>
      <c r="X21" s="32">
        <f>1+99*(('WSKAŹNIK BUDOWA DANE'!X21-'WSKAŹNIK BUDOWA DANE'!X$110)/('WSKAŹNIK BUDOWA DANE'!X$111-'WSKAŹNIK BUDOWA DANE'!X$110))</f>
        <v>45.127912896871912</v>
      </c>
      <c r="Y21" s="32">
        <f>1+99*(('WSKAŹNIK BUDOWA DANE'!Y21-'WSKAŹNIK BUDOWA DANE'!Y$110)/('WSKAŹNIK BUDOWA DANE'!Y$111-'WSKAŹNIK BUDOWA DANE'!Y$110))</f>
        <v>26.799654141945119</v>
      </c>
      <c r="Z21" s="33">
        <f t="shared" si="7"/>
        <v>34.77660791083558</v>
      </c>
      <c r="AA21" s="33">
        <f t="shared" si="8"/>
        <v>40.802205523391535</v>
      </c>
      <c r="AB21" s="32">
        <f>1+99*(('WSKAŹNIK BUDOWA DANE'!AB21-'WSKAŹNIK BUDOWA DANE'!AB$110)/('WSKAŹNIK BUDOWA DANE'!AB$111-'WSKAŹNIK BUDOWA DANE'!AB$110))</f>
        <v>10.058561983611238</v>
      </c>
      <c r="AC21" s="32">
        <f>1+99*(('WSKAŹNIK BUDOWA DANE'!AC21-'WSKAŹNIK BUDOWA DANE'!AC$110)/('WSKAŹNIK BUDOWA DANE'!AC$111-'WSKAŹNIK BUDOWA DANE'!AC$110))</f>
        <v>1</v>
      </c>
      <c r="AD21" s="32">
        <f>1+99*(('WSKAŹNIK BUDOWA DANE'!AD21-'WSKAŹNIK BUDOWA DANE'!AD$110)/('WSKAŹNIK BUDOWA DANE'!AD$111-'WSKAŹNIK BUDOWA DANE'!AD$110))</f>
        <v>8.9368421052631639</v>
      </c>
      <c r="AE21" s="32">
        <f>1+99*(('WSKAŹNIK BUDOWA DANE'!AE21-'WSKAŹNIK BUDOWA DANE'!AE$110)/('WSKAŹNIK BUDOWA DANE'!AE$111-'WSKAŹNIK BUDOWA DANE'!AE$110))</f>
        <v>4.4384667072522932</v>
      </c>
      <c r="AF21" s="32">
        <f>1+99*(('WSKAŹNIK BUDOWA DANE'!AF21-'WSKAŹNIK BUDOWA DANE'!AF$110)/('WSKAŹNIK BUDOWA DANE'!AF$111-'WSKAŹNIK BUDOWA DANE'!AF$110))</f>
        <v>1</v>
      </c>
      <c r="AG21" s="33">
        <f t="shared" si="9"/>
        <v>14.045498652048769</v>
      </c>
      <c r="AH21" s="34">
        <f t="shared" si="10"/>
        <v>26.843032854780283</v>
      </c>
      <c r="AI21" s="35">
        <f t="shared" si="11"/>
        <v>28.119725609756102</v>
      </c>
      <c r="AJ21" s="30">
        <f t="shared" si="12"/>
        <v>63.425822209121165</v>
      </c>
      <c r="AK21" s="36">
        <v>4.4249999999999998</v>
      </c>
      <c r="AL21" s="37">
        <v>10</v>
      </c>
      <c r="AM21" s="37">
        <v>1</v>
      </c>
      <c r="AN21" s="36">
        <f t="shared" si="13"/>
        <v>5.5</v>
      </c>
      <c r="AO21" s="36">
        <f t="shared" si="14"/>
        <v>4.9625000000000004</v>
      </c>
      <c r="AP21" s="30">
        <f t="shared" si="15"/>
        <v>44.587500000000006</v>
      </c>
      <c r="AQ21" s="33">
        <f>'WSKAŹNIK BUDOWA DANE'!AQ21</f>
        <v>59.152439024390247</v>
      </c>
      <c r="AR21" s="38">
        <v>2.65455876905379E-2</v>
      </c>
      <c r="AS21" s="39">
        <v>19.3495401716423</v>
      </c>
      <c r="AT21" s="40">
        <v>2.3509892626961801</v>
      </c>
      <c r="AU21" s="32">
        <v>11.854909639686699</v>
      </c>
      <c r="AV21" s="41">
        <f t="shared" si="16"/>
        <v>15.145529053298446</v>
      </c>
      <c r="AW21" s="30">
        <f t="shared" si="17"/>
        <v>15.201359122095615</v>
      </c>
    </row>
    <row r="22" spans="1:49" x14ac:dyDescent="0.3">
      <c r="A22" s="26">
        <v>15</v>
      </c>
      <c r="B22" s="26">
        <v>2261011</v>
      </c>
      <c r="C22" s="27" t="s">
        <v>127</v>
      </c>
      <c r="D22" s="44">
        <v>462249</v>
      </c>
      <c r="E22" s="29">
        <f t="shared" si="0"/>
        <v>71.298761230056414</v>
      </c>
      <c r="F22" s="48">
        <f t="shared" si="1"/>
        <v>20.403524952782188</v>
      </c>
      <c r="G22" s="30">
        <f t="shared" si="2"/>
        <v>56.46952210996313</v>
      </c>
      <c r="H22" s="31">
        <f t="shared" si="3"/>
        <v>38.99246121252029</v>
      </c>
      <c r="I22" s="32">
        <f>1+99*(('WSKAŹNIK BUDOWA DANE'!I22-'WSKAŹNIK BUDOWA DANE'!I$110)/('WSKAŹNIK BUDOWA DANE'!I$111-'WSKAŹNIK BUDOWA DANE'!I$110))</f>
        <v>30.086655358781005</v>
      </c>
      <c r="J22" s="32">
        <f>1+99*(('WSKAŹNIK BUDOWA DANE'!J22-'WSKAŹNIK BUDOWA DANE'!J$110)/('WSKAŹNIK BUDOWA DANE'!J$111-'WSKAŹNIK BUDOWA DANE'!J$110))</f>
        <v>42.626993243900891</v>
      </c>
      <c r="K22" s="33">
        <f t="shared" si="4"/>
        <v>35.812060185227161</v>
      </c>
      <c r="L22" s="32">
        <f>1+99*(('WSKAŹNIK BUDOWA DANE'!L22-'WSKAŹNIK BUDOWA DANE'!L$110)/('WSKAŹNIK BUDOWA DANE'!L$111-'WSKAŹNIK BUDOWA DANE'!L$110))</f>
        <v>20.259730744518819</v>
      </c>
      <c r="M22" s="32">
        <f>1+99*(('WSKAŹNIK BUDOWA DANE'!M22-'WSKAŹNIK BUDOWA DANE'!M$110)/('WSKAŹNIK BUDOWA DANE'!M$111-'WSKAŹNIK BUDOWA DANE'!M$110))</f>
        <v>5.6513680938195643</v>
      </c>
      <c r="N22" s="32">
        <f>1+99*(('WSKAŹNIK BUDOWA DANE'!N22-'WSKAŹNIK BUDOWA DANE'!N$110)/('WSKAŹNIK BUDOWA DANE'!N$111-'WSKAŹNIK BUDOWA DANE'!N$110))</f>
        <v>16.215468628152188</v>
      </c>
      <c r="O22" s="32">
        <f>1+99*(('WSKAŹNIK BUDOWA DANE'!O22-'WSKAŹNIK BUDOWA DANE'!O$110)/('WSKAŹNIK BUDOWA DANE'!O$111-'WSKAŹNIK BUDOWA DANE'!O$110))</f>
        <v>20.484400163582205</v>
      </c>
      <c r="P22" s="32">
        <f>1+99*(('WSKAŹNIK BUDOWA DANE'!P22-'WSKAŹNIK BUDOWA DANE'!P$110)/('WSKAŹNIK BUDOWA DANE'!P$111-'WSKAŹNIK BUDOWA DANE'!P$110))</f>
        <v>47.064755189820033</v>
      </c>
      <c r="Q22" s="32">
        <f>1+99*(('WSKAŹNIK BUDOWA DANE'!Q22-'WSKAŹNIK BUDOWA DANE'!Q$110)/('WSKAŹNIK BUDOWA DANE'!Q$111-'WSKAŹNIK BUDOWA DANE'!Q$110))</f>
        <v>20.809894667159931</v>
      </c>
      <c r="R22" s="32">
        <f>1+99*(('WSKAŹNIK BUDOWA DANE'!R22-'WSKAŹNIK BUDOWA DANE'!R$110)/('WSKAŹNIK BUDOWA DANE'!R$111-'WSKAŹNIK BUDOWA DANE'!R$110))</f>
        <v>41.309203481240651</v>
      </c>
      <c r="S22" s="32">
        <f>1+99*(('WSKAŹNIK BUDOWA DANE'!S22-'WSKAŹNIK BUDOWA DANE'!S$110)/('WSKAŹNIK BUDOWA DANE'!S$111-'WSKAŹNIK BUDOWA DANE'!S$110))</f>
        <v>6.2096921788905934</v>
      </c>
      <c r="T22" s="33">
        <f t="shared" si="5"/>
        <v>19.124211807244787</v>
      </c>
      <c r="U22" s="34">
        <f t="shared" si="6"/>
        <v>47.774424411482023</v>
      </c>
      <c r="V22" s="34">
        <f>1+99*(('WSKAŹNIK BUDOWA DANE'!V22-'WSKAŹNIK BUDOWA DANE'!V$110)/('WSKAŹNIK BUDOWA DANE'!V$111-'WSKAŹNIK BUDOWA DANE'!V$110))</f>
        <v>26.914765094137575</v>
      </c>
      <c r="W22" s="32">
        <f>1+99*(('WSKAŹNIK BUDOWA DANE'!W22-'WSKAŹNIK BUDOWA DANE'!W$110)/('WSKAŹNIK BUDOWA DANE'!W$111-'WSKAŹNIK BUDOWA DANE'!W$110))</f>
        <v>7.1231779550250884</v>
      </c>
      <c r="X22" s="32">
        <f>1+99*(('WSKAŹNIK BUDOWA DANE'!X22-'WSKAŹNIK BUDOWA DANE'!X$110)/('WSKAŹNIK BUDOWA DANE'!X$111-'WSKAŹNIK BUDOWA DANE'!X$110))</f>
        <v>5.9988063863432739</v>
      </c>
      <c r="Y22" s="32">
        <f>1+99*(('WSKAŹNIK BUDOWA DANE'!Y22-'WSKAŹNIK BUDOWA DANE'!Y$110)/('WSKAŹNIK BUDOWA DANE'!Y$111-'WSKAŹNIK BUDOWA DANE'!Y$110))</f>
        <v>66.574613506044003</v>
      </c>
      <c r="Z22" s="33">
        <f t="shared" si="7"/>
        <v>19.984199175058077</v>
      </c>
      <c r="AA22" s="33">
        <f t="shared" si="8"/>
        <v>19.758171161564913</v>
      </c>
      <c r="AB22" s="32">
        <f>1+99*(('WSKAŹNIK BUDOWA DANE'!AB22-'WSKAŹNIK BUDOWA DANE'!AB$110)/('WSKAŹNIK BUDOWA DANE'!AB$111-'WSKAŹNIK BUDOWA DANE'!AB$110))</f>
        <v>11.708473368967631</v>
      </c>
      <c r="AC22" s="32">
        <f>1+99*(('WSKAŹNIK BUDOWA DANE'!AC22-'WSKAŹNIK BUDOWA DANE'!AC$110)/('WSKAŹNIK BUDOWA DANE'!AC$111-'WSKAŹNIK BUDOWA DANE'!AC$110))</f>
        <v>49.177970541582589</v>
      </c>
      <c r="AD22" s="32">
        <f>1+99*(('WSKAŹNIK BUDOWA DANE'!AD22-'WSKAŹNIK BUDOWA DANE'!AD$110)/('WSKAŹNIK BUDOWA DANE'!AD$111-'WSKAŹNIK BUDOWA DANE'!AD$110))</f>
        <v>16.869443609022568</v>
      </c>
      <c r="AE22" s="32">
        <f>1+99*(('WSKAŹNIK BUDOWA DANE'!AE22-'WSKAŹNIK BUDOWA DANE'!AE$110)/('WSKAŹNIK BUDOWA DANE'!AE$111-'WSKAŹNIK BUDOWA DANE'!AE$110))</f>
        <v>8.1173896155621179</v>
      </c>
      <c r="AF22" s="32">
        <f>1+99*(('WSKAŹNIK BUDOWA DANE'!AF22-'WSKAŹNIK BUDOWA DANE'!AF$110)/('WSKAŹNIK BUDOWA DANE'!AF$111-'WSKAŹNIK BUDOWA DANE'!AF$110))</f>
        <v>47.020283938175417</v>
      </c>
      <c r="AG22" s="33">
        <f t="shared" si="9"/>
        <v>20.72171457203045</v>
      </c>
      <c r="AH22" s="34">
        <f t="shared" si="10"/>
        <v>46.1058347468514</v>
      </c>
      <c r="AI22" s="35">
        <f t="shared" si="11"/>
        <v>39.971554878048785</v>
      </c>
      <c r="AJ22" s="30">
        <f t="shared" si="12"/>
        <v>90.213205878637311</v>
      </c>
      <c r="AK22" s="36">
        <v>4.4249999999999998</v>
      </c>
      <c r="AL22" s="37">
        <v>10</v>
      </c>
      <c r="AM22" s="37">
        <v>10</v>
      </c>
      <c r="AN22" s="36">
        <f t="shared" si="13"/>
        <v>10</v>
      </c>
      <c r="AO22" s="36">
        <f t="shared" si="14"/>
        <v>7.2125000000000004</v>
      </c>
      <c r="AP22" s="30">
        <f t="shared" si="15"/>
        <v>69.337500000000006</v>
      </c>
      <c r="AQ22" s="33">
        <f>'WSKAŹNIK BUDOWA DANE'!AQ22</f>
        <v>82.594512195121951</v>
      </c>
      <c r="AR22" s="38">
        <v>4.1735415827238297E-2</v>
      </c>
      <c r="AS22" s="39">
        <v>29.849453183327999</v>
      </c>
      <c r="AT22" s="40">
        <v>6.0751416918314902</v>
      </c>
      <c r="AU22" s="32">
        <v>29.049942702629199</v>
      </c>
      <c r="AV22" s="41">
        <f t="shared" si="16"/>
        <v>29.446984644959677</v>
      </c>
      <c r="AW22" s="30">
        <f t="shared" si="17"/>
        <v>29.559260198869037</v>
      </c>
    </row>
    <row r="23" spans="1:49" x14ac:dyDescent="0.3">
      <c r="A23" s="26">
        <v>16</v>
      </c>
      <c r="B23" s="26">
        <v>2262011</v>
      </c>
      <c r="C23" s="27" t="s">
        <v>105</v>
      </c>
      <c r="D23" s="44">
        <v>247478</v>
      </c>
      <c r="E23" s="29">
        <f t="shared" si="0"/>
        <v>46.696954845367465</v>
      </c>
      <c r="F23" s="48">
        <f t="shared" si="1"/>
        <v>14.507596797485782</v>
      </c>
      <c r="G23" s="30">
        <f t="shared" si="2"/>
        <v>33.351755365791192</v>
      </c>
      <c r="H23" s="31">
        <f t="shared" si="3"/>
        <v>24.025132393283325</v>
      </c>
      <c r="I23" s="32">
        <f>1+99*(('WSKAŹNIK BUDOWA DANE'!I23-'WSKAŹNIK BUDOWA DANE'!I$110)/('WSKAŹNIK BUDOWA DANE'!I$111-'WSKAŹNIK BUDOWA DANE'!I$110))</f>
        <v>20.539442721706006</v>
      </c>
      <c r="J23" s="32">
        <f>1+99*(('WSKAŹNIK BUDOWA DANE'!J23-'WSKAŹNIK BUDOWA DANE'!J$110)/('WSKAŹNIK BUDOWA DANE'!J$111-'WSKAŹNIK BUDOWA DANE'!J$110))</f>
        <v>18.278335852075717</v>
      </c>
      <c r="K23" s="33">
        <f t="shared" si="4"/>
        <v>19.375934358936462</v>
      </c>
      <c r="L23" s="32">
        <f>1+99*(('WSKAŹNIK BUDOWA DANE'!L23-'WSKAŹNIK BUDOWA DANE'!L$110)/('WSKAŹNIK BUDOWA DANE'!L$111-'WSKAŹNIK BUDOWA DANE'!L$110))</f>
        <v>3.9787447773135423</v>
      </c>
      <c r="M23" s="32">
        <f>1+99*(('WSKAŹNIK BUDOWA DANE'!M23-'WSKAŹNIK BUDOWA DANE'!M$110)/('WSKAŹNIK BUDOWA DANE'!M$111-'WSKAŹNIK BUDOWA DANE'!M$110))</f>
        <v>22.720014001244628</v>
      </c>
      <c r="N23" s="32">
        <f>1+99*(('WSKAŹNIK BUDOWA DANE'!N23-'WSKAŹNIK BUDOWA DANE'!N$110)/('WSKAŹNIK BUDOWA DANE'!N$111-'WSKAŹNIK BUDOWA DANE'!N$110))</f>
        <v>3.5836401832209601</v>
      </c>
      <c r="O23" s="32">
        <f>1+99*(('WSKAŹNIK BUDOWA DANE'!O23-'WSKAŹNIK BUDOWA DANE'!O$110)/('WSKAŹNIK BUDOWA DANE'!O$111-'WSKAŹNIK BUDOWA DANE'!O$110))</f>
        <v>40.333780815265186</v>
      </c>
      <c r="P23" s="32">
        <f>1+99*(('WSKAŹNIK BUDOWA DANE'!P23-'WSKAŹNIK BUDOWA DANE'!P$110)/('WSKAŹNIK BUDOWA DANE'!P$111-'WSKAŹNIK BUDOWA DANE'!P$110))</f>
        <v>7.6185796225364939</v>
      </c>
      <c r="Q23" s="32">
        <f>1+99*(('WSKAŹNIK BUDOWA DANE'!Q23-'WSKAŹNIK BUDOWA DANE'!Q$110)/('WSKAŹNIK BUDOWA DANE'!Q$111-'WSKAŹNIK BUDOWA DANE'!Q$110))</f>
        <v>25.667792692683808</v>
      </c>
      <c r="R23" s="32">
        <f>1+99*(('WSKAŹNIK BUDOWA DANE'!R23-'WSKAŹNIK BUDOWA DANE'!R$110)/('WSKAŹNIK BUDOWA DANE'!R$111-'WSKAŹNIK BUDOWA DANE'!R$110))</f>
        <v>1</v>
      </c>
      <c r="S23" s="32">
        <f>1+99*(('WSKAŹNIK BUDOWA DANE'!S23-'WSKAŹNIK BUDOWA DANE'!S$110)/('WSKAŹNIK BUDOWA DANE'!S$111-'WSKAŹNIK BUDOWA DANE'!S$110))</f>
        <v>1</v>
      </c>
      <c r="T23" s="33">
        <f t="shared" si="5"/>
        <v>7.1608353566412895</v>
      </c>
      <c r="U23" s="34">
        <f t="shared" si="6"/>
        <v>13.346243164652739</v>
      </c>
      <c r="V23" s="34">
        <f>1+99*(('WSKAŹNIK BUDOWA DANE'!V23-'WSKAŹNIK BUDOWA DANE'!V$110)/('WSKAŹNIK BUDOWA DANE'!V$111-'WSKAŹNIK BUDOWA DANE'!V$110))</f>
        <v>19.61715485820962</v>
      </c>
      <c r="W23" s="32">
        <f>1+99*(('WSKAŹNIK BUDOWA DANE'!W23-'WSKAŹNIK BUDOWA DANE'!W$110)/('WSKAŹNIK BUDOWA DANE'!W$111-'WSKAŹNIK BUDOWA DANE'!W$110))</f>
        <v>5.7124047124047088</v>
      </c>
      <c r="X23" s="32">
        <f>1+99*(('WSKAŹNIK BUDOWA DANE'!X23-'WSKAŹNIK BUDOWA DANE'!X$110)/('WSKAŹNIK BUDOWA DANE'!X$111-'WSKAŹNIK BUDOWA DANE'!X$110))</f>
        <v>32.864405315176654</v>
      </c>
      <c r="Y23" s="32">
        <f>1+99*(('WSKAŹNIK BUDOWA DANE'!Y23-'WSKAŹNIK BUDOWA DANE'!Y$110)/('WSKAŹNIK BUDOWA DANE'!Y$111-'WSKAŹNIK BUDOWA DANE'!Y$110))</f>
        <v>47.61334530163316</v>
      </c>
      <c r="Z23" s="33">
        <f t="shared" si="7"/>
        <v>39.557354289744076</v>
      </c>
      <c r="AA23" s="33">
        <f t="shared" si="8"/>
        <v>47.603409632198954</v>
      </c>
      <c r="AB23" s="32">
        <f>1+99*(('WSKAŹNIK BUDOWA DANE'!AB23-'WSKAŹNIK BUDOWA DANE'!AB$110)/('WSKAŹNIK BUDOWA DANE'!AB$111-'WSKAŹNIK BUDOWA DANE'!AB$110))</f>
        <v>17.42089977076084</v>
      </c>
      <c r="AC23" s="32">
        <f>1+99*(('WSKAŹNIK BUDOWA DANE'!AC23-'WSKAŹNIK BUDOWA DANE'!AC$110)/('WSKAŹNIK BUDOWA DANE'!AC$111-'WSKAŹNIK BUDOWA DANE'!AC$110))</f>
        <v>1</v>
      </c>
      <c r="AD23" s="32">
        <f>1+99*(('WSKAŹNIK BUDOWA DANE'!AD23-'WSKAŹNIK BUDOWA DANE'!AD$110)/('WSKAŹNIK BUDOWA DANE'!AD$111-'WSKAŹNIK BUDOWA DANE'!AD$110))</f>
        <v>6.7630075187969956</v>
      </c>
      <c r="AE23" s="32">
        <f>1+99*(('WSKAŹNIK BUDOWA DANE'!AE23-'WSKAŹNIK BUDOWA DANE'!AE$110)/('WSKAŹNIK BUDOWA DANE'!AE$111-'WSKAŹNIK BUDOWA DANE'!AE$110))</f>
        <v>1</v>
      </c>
      <c r="AF23" s="32">
        <f>1+99*(('WSKAŹNIK BUDOWA DANE'!AF23-'WSKAŹNIK BUDOWA DANE'!AF$110)/('WSKAŹNIK BUDOWA DANE'!AF$111-'WSKAŹNIK BUDOWA DANE'!AF$110))</f>
        <v>72.432420840765914</v>
      </c>
      <c r="AG23" s="33">
        <f t="shared" si="9"/>
        <v>23.099568473763007</v>
      </c>
      <c r="AH23" s="34">
        <f t="shared" si="10"/>
        <v>52.966626726372674</v>
      </c>
      <c r="AI23" s="35">
        <f t="shared" si="11"/>
        <v>37.29533536585366</v>
      </c>
      <c r="AJ23" s="30">
        <f t="shared" si="12"/>
        <v>84.164441824230437</v>
      </c>
      <c r="AK23" s="36">
        <v>4.4249999999999998</v>
      </c>
      <c r="AL23" s="37">
        <v>10</v>
      </c>
      <c r="AM23" s="37">
        <v>1</v>
      </c>
      <c r="AN23" s="36">
        <f t="shared" si="13"/>
        <v>5.5</v>
      </c>
      <c r="AO23" s="36">
        <f t="shared" si="14"/>
        <v>4.9625000000000004</v>
      </c>
      <c r="AP23" s="30">
        <f t="shared" si="15"/>
        <v>44.587500000000006</v>
      </c>
      <c r="AQ23" s="33">
        <f>'WSKAŹNIK BUDOWA DANE'!AQ23</f>
        <v>82.091463414634148</v>
      </c>
      <c r="AR23" s="38">
        <v>1.00630416012848E-2</v>
      </c>
      <c r="AS23" s="39">
        <v>7.9560406145199796</v>
      </c>
      <c r="AT23" s="40">
        <v>1.5084618676930099</v>
      </c>
      <c r="AU23" s="32">
        <v>7.9648200987282598</v>
      </c>
      <c r="AV23" s="41">
        <f t="shared" si="16"/>
        <v>7.9604291462726469</v>
      </c>
      <c r="AW23" s="30">
        <f t="shared" si="17"/>
        <v>7.9879008114631116</v>
      </c>
    </row>
    <row r="24" spans="1:49" x14ac:dyDescent="0.3">
      <c r="A24" s="26">
        <v>17</v>
      </c>
      <c r="B24" s="26">
        <v>2466011</v>
      </c>
      <c r="C24" s="27" t="s">
        <v>86</v>
      </c>
      <c r="D24" s="44">
        <v>183392</v>
      </c>
      <c r="E24" s="29">
        <f t="shared" si="0"/>
        <v>51.883146886851094</v>
      </c>
      <c r="F24" s="48">
        <f t="shared" si="1"/>
        <v>15.750489908586253</v>
      </c>
      <c r="G24" s="30">
        <f t="shared" si="2"/>
        <v>51.29341546893621</v>
      </c>
      <c r="H24" s="31">
        <f t="shared" si="3"/>
        <v>35.641251255389939</v>
      </c>
      <c r="I24" s="32">
        <f>1+99*(('WSKAŹNIK BUDOWA DANE'!I24-'WSKAŹNIK BUDOWA DANE'!I$110)/('WSKAŹNIK BUDOWA DANE'!I$111-'WSKAŹNIK BUDOWA DANE'!I$110))</f>
        <v>18.363940597832219</v>
      </c>
      <c r="J24" s="32">
        <f>1+99*(('WSKAŹNIK BUDOWA DANE'!J24-'WSKAŹNIK BUDOWA DANE'!J$110)/('WSKAŹNIK BUDOWA DANE'!J$111-'WSKAŹNIK BUDOWA DANE'!J$110))</f>
        <v>47.63243761996155</v>
      </c>
      <c r="K24" s="33">
        <f t="shared" si="4"/>
        <v>29.575653077876787</v>
      </c>
      <c r="L24" s="32">
        <f>1+99*(('WSKAŹNIK BUDOWA DANE'!L24-'WSKAŹNIK BUDOWA DANE'!L$110)/('WSKAŹNIK BUDOWA DANE'!L$111-'WSKAŹNIK BUDOWA DANE'!L$110))</f>
        <v>7.8025044293518446</v>
      </c>
      <c r="M24" s="32">
        <f>1+99*(('WSKAŹNIK BUDOWA DANE'!M24-'WSKAŹNIK BUDOWA DANE'!M$110)/('WSKAŹNIK BUDOWA DANE'!M$111-'WSKAŹNIK BUDOWA DANE'!M$110))</f>
        <v>4.3497180902111312</v>
      </c>
      <c r="N24" s="32">
        <f>1+99*(('WSKAŹNIK BUDOWA DANE'!N24-'WSKAŹNIK BUDOWA DANE'!N$110)/('WSKAŹNIK BUDOWA DANE'!N$111-'WSKAŹNIK BUDOWA DANE'!N$110))</f>
        <v>1</v>
      </c>
      <c r="O24" s="32">
        <f>1+99*(('WSKAŹNIK BUDOWA DANE'!O24-'WSKAŹNIK BUDOWA DANE'!O$110)/('WSKAŹNIK BUDOWA DANE'!O$111-'WSKAŹNIK BUDOWA DANE'!O$110))</f>
        <v>41.013227400223606</v>
      </c>
      <c r="P24" s="32">
        <f>1+99*(('WSKAŹNIK BUDOWA DANE'!P24-'WSKAŹNIK BUDOWA DANE'!P$110)/('WSKAŹNIK BUDOWA DANE'!P$111-'WSKAŹNIK BUDOWA DANE'!P$110))</f>
        <v>9.9314302032045454</v>
      </c>
      <c r="Q24" s="32">
        <f>1+99*(('WSKAŹNIK BUDOWA DANE'!Q24-'WSKAŹNIK BUDOWA DANE'!Q$110)/('WSKAŹNIK BUDOWA DANE'!Q$111-'WSKAŹNIK BUDOWA DANE'!Q$110))</f>
        <v>17.643953934740914</v>
      </c>
      <c r="R24" s="32">
        <f>1+99*(('WSKAŹNIK BUDOWA DANE'!R24-'WSKAŹNIK BUDOWA DANE'!R$110)/('WSKAŹNIK BUDOWA DANE'!R$111-'WSKAŹNIK BUDOWA DANE'!R$110))</f>
        <v>1</v>
      </c>
      <c r="S24" s="32">
        <f>1+99*(('WSKAŹNIK BUDOWA DANE'!S24-'WSKAŹNIK BUDOWA DANE'!S$110)/('WSKAŹNIK BUDOWA DANE'!S$111-'WSKAŹNIK BUDOWA DANE'!S$110))</f>
        <v>14.131297984644929</v>
      </c>
      <c r="T24" s="33">
        <f t="shared" si="5"/>
        <v>7.7591814816872517</v>
      </c>
      <c r="U24" s="34">
        <f t="shared" si="6"/>
        <v>15.068162467825815</v>
      </c>
      <c r="V24" s="34">
        <f>1+99*(('WSKAŹNIK BUDOWA DANE'!V24-'WSKAŹNIK BUDOWA DANE'!V$110)/('WSKAŹNIK BUDOWA DANE'!V$111-'WSKAŹNIK BUDOWA DANE'!V$110))</f>
        <v>48.733482785508642</v>
      </c>
      <c r="W24" s="32">
        <f>1+99*(('WSKAŹNIK BUDOWA DANE'!W24-'WSKAŹNIK BUDOWA DANE'!W$110)/('WSKAŹNIK BUDOWA DANE'!W$111-'WSKAŹNIK BUDOWA DANE'!W$110))</f>
        <v>4.0940030940030887</v>
      </c>
      <c r="X24" s="32">
        <f>1+99*(('WSKAŹNIK BUDOWA DANE'!X24-'WSKAŹNIK BUDOWA DANE'!X$110)/('WSKAŹNIK BUDOWA DANE'!X$111-'WSKAŹNIK BUDOWA DANE'!X$110))</f>
        <v>41.511522513391384</v>
      </c>
      <c r="Y24" s="32">
        <f>1+99*(('WSKAŹNIK BUDOWA DANE'!Y24-'WSKAŹNIK BUDOWA DANE'!Y$110)/('WSKAŹNIK BUDOWA DANE'!Y$111-'WSKAŹNIK BUDOWA DANE'!Y$110))</f>
        <v>59.415022970165325</v>
      </c>
      <c r="Z24" s="33">
        <f t="shared" si="7"/>
        <v>49.66294457298806</v>
      </c>
      <c r="AA24" s="33">
        <f t="shared" si="8"/>
        <v>61.979863999145564</v>
      </c>
      <c r="AB24" s="32">
        <f>1+99*(('WSKAŹNIK BUDOWA DANE'!AB24-'WSKAŹNIK BUDOWA DANE'!AB$110)/('WSKAŹNIK BUDOWA DANE'!AB$111-'WSKAŹNIK BUDOWA DANE'!AB$110))</f>
        <v>4.9733873406844387</v>
      </c>
      <c r="AC24" s="32">
        <f>1+99*(('WSKAŹNIK BUDOWA DANE'!AC24-'WSKAŹNIK BUDOWA DANE'!AC$110)/('WSKAŹNIK BUDOWA DANE'!AC$111-'WSKAŹNIK BUDOWA DANE'!AC$110))</f>
        <v>1</v>
      </c>
      <c r="AD24" s="32">
        <f>1+99*(('WSKAŹNIK BUDOWA DANE'!AD24-'WSKAŹNIK BUDOWA DANE'!AD$110)/('WSKAŹNIK BUDOWA DANE'!AD$111-'WSKAŹNIK BUDOWA DANE'!AD$110))</f>
        <v>12.694736842105263</v>
      </c>
      <c r="AE24" s="32">
        <f>1+99*(('WSKAŹNIK BUDOWA DANE'!AE24-'WSKAŹNIK BUDOWA DANE'!AE$110)/('WSKAŹNIK BUDOWA DANE'!AE$111-'WSKAŹNIK BUDOWA DANE'!AE$110))</f>
        <v>5.1166661989263105</v>
      </c>
      <c r="AF24" s="32">
        <f>1+99*(('WSKAŹNIK BUDOWA DANE'!AF24-'WSKAŹNIK BUDOWA DANE'!AF$110)/('WSKAŹNIK BUDOWA DANE'!AF$111-'WSKAŹNIK BUDOWA DANE'!AF$110))</f>
        <v>77.517605290095673</v>
      </c>
      <c r="AG24" s="33">
        <f t="shared" si="9"/>
        <v>26.110973159793964</v>
      </c>
      <c r="AH24" s="34">
        <f t="shared" si="10"/>
        <v>61.655394821822185</v>
      </c>
      <c r="AI24" s="35">
        <f t="shared" si="11"/>
        <v>25.222164634146345</v>
      </c>
      <c r="AJ24" s="30">
        <f t="shared" si="12"/>
        <v>56.876784435928762</v>
      </c>
      <c r="AK24" s="36">
        <v>4.4249999999999998</v>
      </c>
      <c r="AL24" s="37">
        <v>10</v>
      </c>
      <c r="AM24" s="37">
        <v>1</v>
      </c>
      <c r="AN24" s="36">
        <f t="shared" si="13"/>
        <v>5.5</v>
      </c>
      <c r="AO24" s="36">
        <f t="shared" si="14"/>
        <v>4.9625000000000004</v>
      </c>
      <c r="AP24" s="30">
        <f t="shared" si="15"/>
        <v>44.587500000000006</v>
      </c>
      <c r="AQ24" s="33">
        <f>'WSKAŹNIK BUDOWA DANE'!AQ24</f>
        <v>51.908536585365859</v>
      </c>
      <c r="AR24" s="38">
        <v>3.5113755941054002E-2</v>
      </c>
      <c r="AS24" s="39">
        <v>25.2722550628358</v>
      </c>
      <c r="AT24" s="40">
        <v>4.1696525361178303</v>
      </c>
      <c r="AU24" s="32">
        <v>20.2519813793376</v>
      </c>
      <c r="AV24" s="41">
        <f t="shared" si="16"/>
        <v>22.62328974633046</v>
      </c>
      <c r="AW24" s="30">
        <f t="shared" si="17"/>
        <v>22.708633302560138</v>
      </c>
    </row>
    <row r="25" spans="1:49" x14ac:dyDescent="0.3">
      <c r="A25" s="26">
        <v>18</v>
      </c>
      <c r="B25" s="26">
        <v>203011</v>
      </c>
      <c r="C25" s="27" t="s">
        <v>132</v>
      </c>
      <c r="D25" s="44">
        <v>68666</v>
      </c>
      <c r="E25" s="29">
        <f t="shared" si="0"/>
        <v>45.845628049290106</v>
      </c>
      <c r="F25" s="48">
        <f t="shared" si="1"/>
        <v>14.303572688529515</v>
      </c>
      <c r="G25" s="30">
        <f t="shared" si="2"/>
        <v>27.252995427149955</v>
      </c>
      <c r="H25" s="31">
        <f t="shared" si="3"/>
        <v>20.076561305020856</v>
      </c>
      <c r="I25" s="32">
        <f>1+99*(('WSKAŹNIK BUDOWA DANE'!I25-'WSKAŹNIK BUDOWA DANE'!I$110)/('WSKAŹNIK BUDOWA DANE'!I$111-'WSKAŹNIK BUDOWA DANE'!I$110))</f>
        <v>23.328858275608631</v>
      </c>
      <c r="J25" s="32">
        <f>1+99*(('WSKAŹNIK BUDOWA DANE'!J25-'WSKAŹNIK BUDOWA DANE'!J$110)/('WSKAŹNIK BUDOWA DANE'!J$111-'WSKAŹNIK BUDOWA DANE'!J$110))</f>
        <v>32.136282876532746</v>
      </c>
      <c r="K25" s="33">
        <f t="shared" si="4"/>
        <v>27.380701027028159</v>
      </c>
      <c r="L25" s="32">
        <f>1+99*(('WSKAŹNIK BUDOWA DANE'!L25-'WSKAŹNIK BUDOWA DANE'!L$110)/('WSKAŹNIK BUDOWA DANE'!L$111-'WSKAŹNIK BUDOWA DANE'!L$110))</f>
        <v>1</v>
      </c>
      <c r="M25" s="32">
        <f>1+99*(('WSKAŹNIK BUDOWA DANE'!M25-'WSKAŹNIK BUDOWA DANE'!M$110)/('WSKAŹNIK BUDOWA DANE'!M$111-'WSKAŹNIK BUDOWA DANE'!M$110))</f>
        <v>7.7097781289138716</v>
      </c>
      <c r="N25" s="32">
        <f>1+99*(('WSKAŹNIK BUDOWA DANE'!N25-'WSKAŹNIK BUDOWA DANE'!N$110)/('WSKAŹNIK BUDOWA DANE'!N$111-'WSKAŹNIK BUDOWA DANE'!N$110))</f>
        <v>10.311655044172618</v>
      </c>
      <c r="O25" s="32">
        <f>1+99*(('WSKAŹNIK BUDOWA DANE'!O25-'WSKAŹNIK BUDOWA DANE'!O$110)/('WSKAŹNIK BUDOWA DANE'!O$111-'WSKAŹNIK BUDOWA DANE'!O$110))</f>
        <v>17.885225711119666</v>
      </c>
      <c r="P25" s="32">
        <f>1+99*(('WSKAŹNIK BUDOWA DANE'!P25-'WSKAŹNIK BUDOWA DANE'!P$110)/('WSKAŹNIK BUDOWA DANE'!P$111-'WSKAŹNIK BUDOWA DANE'!P$110))</f>
        <v>1</v>
      </c>
      <c r="Q25" s="32">
        <f>1+99*(('WSKAŹNIK BUDOWA DANE'!Q25-'WSKAŹNIK BUDOWA DANE'!Q$110)/('WSKAŹNIK BUDOWA DANE'!Q$111-'WSKAŹNIK BUDOWA DANE'!Q$110))</f>
        <v>1</v>
      </c>
      <c r="R25" s="32">
        <f>1+99*(('WSKAŹNIK BUDOWA DANE'!R25-'WSKAŹNIK BUDOWA DANE'!R$110)/('WSKAŹNIK BUDOWA DANE'!R$111-'WSKAŹNIK BUDOWA DANE'!R$110))</f>
        <v>1</v>
      </c>
      <c r="S25" s="32">
        <f>1+99*(('WSKAŹNIK BUDOWA DANE'!S25-'WSKAŹNIK BUDOWA DANE'!S$110)/('WSKAŹNIK BUDOWA DANE'!S$111-'WSKAŹNIK BUDOWA DANE'!S$110))</f>
        <v>36.07085020242917</v>
      </c>
      <c r="T25" s="33">
        <f t="shared" si="5"/>
        <v>4.8200521377900545</v>
      </c>
      <c r="U25" s="34">
        <f t="shared" si="6"/>
        <v>6.6099418160412906</v>
      </c>
      <c r="V25" s="34">
        <f>1+99*(('WSKAŹNIK BUDOWA DANE'!V25-'WSKAŹNIK BUDOWA DANE'!V$110)/('WSKAŹNIK BUDOWA DANE'!V$111-'WSKAŹNIK BUDOWA DANE'!V$110))</f>
        <v>41.258668773483237</v>
      </c>
      <c r="W25" s="32">
        <f>1+99*(('WSKAŹNIK BUDOWA DANE'!W25-'WSKAŹNIK BUDOWA DANE'!W$110)/('WSKAŹNIK BUDOWA DANE'!W$111-'WSKAŹNIK BUDOWA DANE'!W$110))</f>
        <v>1</v>
      </c>
      <c r="X25" s="32">
        <f>1+99*(('WSKAŹNIK BUDOWA DANE'!X25-'WSKAŹNIK BUDOWA DANE'!X$110)/('WSKAŹNIK BUDOWA DANE'!X$111-'WSKAŹNIK BUDOWA DANE'!X$110))</f>
        <v>47.460102720845882</v>
      </c>
      <c r="Y25" s="32">
        <f>1+99*(('WSKAŹNIK BUDOWA DANE'!Y25-'WSKAŹNIK BUDOWA DANE'!Y$110)/('WSKAŹNIK BUDOWA DANE'!Y$111-'WSKAŹNIK BUDOWA DANE'!Y$110))</f>
        <v>37.490592331363878</v>
      </c>
      <c r="Z25" s="33">
        <f t="shared" si="7"/>
        <v>42.181836886412221</v>
      </c>
      <c r="AA25" s="33">
        <f t="shared" si="8"/>
        <v>51.337061326984781</v>
      </c>
      <c r="AB25" s="32">
        <f>1+99*(('WSKAŹNIK BUDOWA DANE'!AB25-'WSKAŹNIK BUDOWA DANE'!AB$110)/('WSKAŹNIK BUDOWA DANE'!AB$111-'WSKAŹNIK BUDOWA DANE'!AB$110))</f>
        <v>4.7360866529669661</v>
      </c>
      <c r="AC25" s="32">
        <f>1+99*(('WSKAŹNIK BUDOWA DANE'!AC25-'WSKAŹNIK BUDOWA DANE'!AC$110)/('WSKAŹNIK BUDOWA DANE'!AC$111-'WSKAŹNIK BUDOWA DANE'!AC$110))</f>
        <v>1</v>
      </c>
      <c r="AD25" s="32">
        <f>1+99*(('WSKAŹNIK BUDOWA DANE'!AD25-'WSKAŹNIK BUDOWA DANE'!AD$110)/('WSKAŹNIK BUDOWA DANE'!AD$111-'WSKAŹNIK BUDOWA DANE'!AD$110))</f>
        <v>7.4842105263157901</v>
      </c>
      <c r="AE25" s="32">
        <f>1+99*(('WSKAŹNIK BUDOWA DANE'!AE25-'WSKAŹNIK BUDOWA DANE'!AE$110)/('WSKAŹNIK BUDOWA DANE'!AE$111-'WSKAŹNIK BUDOWA DANE'!AE$110))</f>
        <v>6.1919455109714185</v>
      </c>
      <c r="AF25" s="32">
        <f>1+99*(('WSKAŹNIK BUDOWA DANE'!AF25-'WSKAŹNIK BUDOWA DANE'!AF$110)/('WSKAŹNIK BUDOWA DANE'!AF$111-'WSKAŹNIK BUDOWA DANE'!AF$110))</f>
        <v>1</v>
      </c>
      <c r="AG25" s="33">
        <f t="shared" si="9"/>
        <v>15.026175842260605</v>
      </c>
      <c r="AH25" s="34">
        <f t="shared" si="10"/>
        <v>29.672568427257001</v>
      </c>
      <c r="AI25" s="35">
        <f t="shared" si="11"/>
        <v>37.335579268292683</v>
      </c>
      <c r="AJ25" s="30">
        <f t="shared" si="12"/>
        <v>84.25540068219145</v>
      </c>
      <c r="AK25" s="36">
        <v>4.4249999999999998</v>
      </c>
      <c r="AL25" s="37">
        <v>10</v>
      </c>
      <c r="AM25" s="37">
        <v>1</v>
      </c>
      <c r="AN25" s="36">
        <f t="shared" si="13"/>
        <v>5.5</v>
      </c>
      <c r="AO25" s="36">
        <f t="shared" si="14"/>
        <v>4.9625000000000004</v>
      </c>
      <c r="AP25" s="30">
        <f t="shared" si="15"/>
        <v>44.587500000000006</v>
      </c>
      <c r="AQ25" s="33">
        <f>'WSKAŹNIK BUDOWA DANE'!AQ25</f>
        <v>82.192073170731703</v>
      </c>
      <c r="AR25" s="38">
        <v>3.1153554747329299E-2</v>
      </c>
      <c r="AS25" s="39">
        <v>22.534780506266198</v>
      </c>
      <c r="AT25" s="40">
        <v>3.61368807222751</v>
      </c>
      <c r="AU25" s="32">
        <v>17.685000698411301</v>
      </c>
      <c r="AV25" s="41">
        <f t="shared" si="16"/>
        <v>19.963156288319318</v>
      </c>
      <c r="AW25" s="30">
        <f t="shared" si="17"/>
        <v>20.038000736780681</v>
      </c>
    </row>
    <row r="26" spans="1:49" x14ac:dyDescent="0.3">
      <c r="A26" s="26">
        <v>19</v>
      </c>
      <c r="B26" s="26">
        <v>3003011</v>
      </c>
      <c r="C26" s="27" t="s">
        <v>135</v>
      </c>
      <c r="D26" s="44">
        <v>69312</v>
      </c>
      <c r="E26" s="29">
        <f t="shared" si="0"/>
        <v>19.780719114475708</v>
      </c>
      <c r="F26" s="48">
        <f t="shared" si="1"/>
        <v>8.0570057474267447</v>
      </c>
      <c r="G26" s="30">
        <f t="shared" si="2"/>
        <v>27.397425700620932</v>
      </c>
      <c r="H26" s="31">
        <f t="shared" si="3"/>
        <v>20.170071003358711</v>
      </c>
      <c r="I26" s="32">
        <f>1+99*(('WSKAŹNIK BUDOWA DANE'!I26-'WSKAŹNIK BUDOWA DANE'!I$110)/('WSKAŹNIK BUDOWA DANE'!I$111-'WSKAŹNIK BUDOWA DANE'!I$110))</f>
        <v>12.911172753381166</v>
      </c>
      <c r="J26" s="32">
        <f>1+99*(('WSKAŹNIK BUDOWA DANE'!J26-'WSKAŹNIK BUDOWA DANE'!J$110)/('WSKAŹNIK BUDOWA DANE'!J$111-'WSKAŹNIK BUDOWA DANE'!J$110))</f>
        <v>1</v>
      </c>
      <c r="K26" s="33">
        <f t="shared" si="4"/>
        <v>3.5932120384665818</v>
      </c>
      <c r="L26" s="32">
        <f>1+99*(('WSKAŹNIK BUDOWA DANE'!L26-'WSKAŹNIK BUDOWA DANE'!L$110)/('WSKAŹNIK BUDOWA DANE'!L$111-'WSKAŹNIK BUDOWA DANE'!L$110))</f>
        <v>1</v>
      </c>
      <c r="M26" s="32">
        <f>1+99*(('WSKAŹNIK BUDOWA DANE'!M26-'WSKAŹNIK BUDOWA DANE'!M$110)/('WSKAŹNIK BUDOWA DANE'!M$111-'WSKAŹNIK BUDOWA DANE'!M$110))</f>
        <v>9.8629890927977844</v>
      </c>
      <c r="N26" s="32">
        <f>1+99*(('WSKAŹNIK BUDOWA DANE'!N26-'WSKAŹNIK BUDOWA DANE'!N$110)/('WSKAŹNIK BUDOWA DANE'!N$111-'WSKAŹNIK BUDOWA DANE'!N$110))</f>
        <v>19.449737571074479</v>
      </c>
      <c r="O26" s="32">
        <f>1+99*(('WSKAŹNIK BUDOWA DANE'!O26-'WSKAŹNIK BUDOWA DANE'!O$110)/('WSKAŹNIK BUDOWA DANE'!O$111-'WSKAŹNIK BUDOWA DANE'!O$110))</f>
        <v>17.570497512015354</v>
      </c>
      <c r="P26" s="32">
        <f>1+99*(('WSKAŹNIK BUDOWA DANE'!P26-'WSKAŹNIK BUDOWA DANE'!P$110)/('WSKAŹNIK BUDOWA DANE'!P$111-'WSKAŹNIK BUDOWA DANE'!P$110))</f>
        <v>1</v>
      </c>
      <c r="Q26" s="32">
        <f>1+99*(('WSKAŹNIK BUDOWA DANE'!Q26-'WSKAŹNIK BUDOWA DANE'!Q$110)/('WSKAŹNIK BUDOWA DANE'!Q$111-'WSKAŹNIK BUDOWA DANE'!Q$110))</f>
        <v>45.038088642659332</v>
      </c>
      <c r="R26" s="32">
        <f>1+99*(('WSKAŹNIK BUDOWA DANE'!R26-'WSKAŹNIK BUDOWA DANE'!R$110)/('WSKAŹNIK BUDOWA DANE'!R$111-'WSKAŹNIK BUDOWA DANE'!R$110))</f>
        <v>1</v>
      </c>
      <c r="S26" s="32">
        <f>1+99*(('WSKAŹNIK BUDOWA DANE'!S26-'WSKAŹNIK BUDOWA DANE'!S$110)/('WSKAŹNIK BUDOWA DANE'!S$111-'WSKAŹNIK BUDOWA DANE'!S$110))</f>
        <v>1</v>
      </c>
      <c r="T26" s="33">
        <f t="shared" si="5"/>
        <v>4.3392911936919072</v>
      </c>
      <c r="U26" s="34">
        <f t="shared" si="6"/>
        <v>5.2264089155972178</v>
      </c>
      <c r="V26" s="34">
        <f>1+99*(('WSKAŹNIK BUDOWA DANE'!V26-'WSKAŹNIK BUDOWA DANE'!V$110)/('WSKAŹNIK BUDOWA DANE'!V$111-'WSKAŹNIK BUDOWA DANE'!V$110))</f>
        <v>27.588967278393351</v>
      </c>
      <c r="W26" s="32">
        <f>1+99*(('WSKAŹNIK BUDOWA DANE'!W26-'WSKAŹNIK BUDOWA DANE'!W$110)/('WSKAŹNIK BUDOWA DANE'!W$111-'WSKAŹNIK BUDOWA DANE'!W$110))</f>
        <v>1</v>
      </c>
      <c r="X26" s="32">
        <f>1+99*(('WSKAŹNIK BUDOWA DANE'!X26-'WSKAŹNIK BUDOWA DANE'!X$110)/('WSKAŹNIK BUDOWA DANE'!X$111-'WSKAŹNIK BUDOWA DANE'!X$110))</f>
        <v>73.531198670477494</v>
      </c>
      <c r="Y26" s="32">
        <f>1+99*(('WSKAŹNIK BUDOWA DANE'!Y26-'WSKAŹNIK BUDOWA DANE'!Y$110)/('WSKAŹNIK BUDOWA DANE'!Y$111-'WSKAŹNIK BUDOWA DANE'!Y$110))</f>
        <v>44.309257753402015</v>
      </c>
      <c r="Z26" s="33">
        <f t="shared" si="7"/>
        <v>57.079881173727038</v>
      </c>
      <c r="AA26" s="33">
        <f t="shared" si="8"/>
        <v>72.531375350230249</v>
      </c>
      <c r="AB26" s="32">
        <f>1+99*(('WSKAŹNIK BUDOWA DANE'!AB26-'WSKAŹNIK BUDOWA DANE'!AB$110)/('WSKAŹNIK BUDOWA DANE'!AB$111-'WSKAŹNIK BUDOWA DANE'!AB$110))</f>
        <v>1</v>
      </c>
      <c r="AC26" s="32">
        <f>1+99*(('WSKAŹNIK BUDOWA DANE'!AC26-'WSKAŹNIK BUDOWA DANE'!AC$110)/('WSKAŹNIK BUDOWA DANE'!AC$111-'WSKAŹNIK BUDOWA DANE'!AC$110))</f>
        <v>1</v>
      </c>
      <c r="AD26" s="32">
        <f>1+99*(('WSKAŹNIK BUDOWA DANE'!AD26-'WSKAŹNIK BUDOWA DANE'!AD$110)/('WSKAŹNIK BUDOWA DANE'!AD$111-'WSKAŹNIK BUDOWA DANE'!AD$110))</f>
        <v>7.3684210526315788</v>
      </c>
      <c r="AE26" s="32">
        <f>1+99*(('WSKAŹNIK BUDOWA DANE'!AE26-'WSKAŹNIK BUDOWA DANE'!AE$110)/('WSKAŹNIK BUDOWA DANE'!AE$111-'WSKAŹNIK BUDOWA DANE'!AE$110))</f>
        <v>1</v>
      </c>
      <c r="AF26" s="32">
        <f>1+99*(('WSKAŹNIK BUDOWA DANE'!AF26-'WSKAŹNIK BUDOWA DANE'!AF$110)/('WSKAŹNIK BUDOWA DANE'!AF$111-'WSKAŹNIK BUDOWA DANE'!AF$110))</f>
        <v>38.297428382667334</v>
      </c>
      <c r="AG26" s="33">
        <f t="shared" si="9"/>
        <v>24.466052932000835</v>
      </c>
      <c r="AH26" s="34">
        <f t="shared" si="10"/>
        <v>56.909327160738144</v>
      </c>
      <c r="AI26" s="35">
        <f t="shared" si="11"/>
        <v>13.225625000000001</v>
      </c>
      <c r="AJ26" s="30">
        <f t="shared" si="12"/>
        <v>29.762327872994486</v>
      </c>
      <c r="AK26" s="36">
        <v>4.4249999999999998</v>
      </c>
      <c r="AL26" s="37">
        <v>4.4249999999999998</v>
      </c>
      <c r="AM26" s="37">
        <v>1</v>
      </c>
      <c r="AN26" s="36">
        <f t="shared" si="13"/>
        <v>2.7124999999999999</v>
      </c>
      <c r="AO26" s="36">
        <f t="shared" si="14"/>
        <v>3.5687499999999996</v>
      </c>
      <c r="AP26" s="30">
        <f t="shared" si="15"/>
        <v>29.256249999999998</v>
      </c>
      <c r="AQ26" s="33">
        <f>'WSKAŹNIK BUDOWA DANE'!AQ26</f>
        <v>25.75</v>
      </c>
      <c r="AR26" s="38">
        <v>1.64245781912668E-2</v>
      </c>
      <c r="AS26" s="39">
        <v>12.3534294601568</v>
      </c>
      <c r="AT26" s="40">
        <v>0.82064075630252098</v>
      </c>
      <c r="AU26" s="32">
        <v>4.7890352787456498</v>
      </c>
      <c r="AV26" s="41">
        <f t="shared" si="16"/>
        <v>7.6916194327454042</v>
      </c>
      <c r="AW26" s="30">
        <f t="shared" si="17"/>
        <v>7.7180301503570945</v>
      </c>
    </row>
    <row r="27" spans="1:49" x14ac:dyDescent="0.3">
      <c r="A27" s="26">
        <v>20</v>
      </c>
      <c r="B27" s="26">
        <v>861011</v>
      </c>
      <c r="C27" s="27" t="s">
        <v>142</v>
      </c>
      <c r="D27" s="44">
        <v>123762</v>
      </c>
      <c r="E27" s="29">
        <f t="shared" si="0"/>
        <v>79.621092249208786</v>
      </c>
      <c r="F27" s="48">
        <f t="shared" si="1"/>
        <v>22.398007187389755</v>
      </c>
      <c r="G27" s="30">
        <f t="shared" si="2"/>
        <v>78.434919869994872</v>
      </c>
      <c r="H27" s="31">
        <f t="shared" si="3"/>
        <v>53.213702154948635</v>
      </c>
      <c r="I27" s="32">
        <f>1+99*(('WSKAŹNIK BUDOWA DANE'!I27-'WSKAŹNIK BUDOWA DANE'!I$110)/('WSKAŹNIK BUDOWA DANE'!I$111-'WSKAŹNIK BUDOWA DANE'!I$110))</f>
        <v>37.212723757268378</v>
      </c>
      <c r="J27" s="32">
        <f>1+99*(('WSKAŹNIK BUDOWA DANE'!J27-'WSKAŹNIK BUDOWA DANE'!J$110)/('WSKAŹNIK BUDOWA DANE'!J$111-'WSKAŹNIK BUDOWA DANE'!J$110))</f>
        <v>1</v>
      </c>
      <c r="K27" s="33">
        <f t="shared" si="4"/>
        <v>6.1002232547070259</v>
      </c>
      <c r="L27" s="32">
        <f>1+99*(('WSKAŹNIK BUDOWA DANE'!L27-'WSKAŹNIK BUDOWA DANE'!L$110)/('WSKAŹNIK BUDOWA DANE'!L$111-'WSKAŹNIK BUDOWA DANE'!L$110))</f>
        <v>11.538215035558315</v>
      </c>
      <c r="M27" s="32">
        <f>1+99*(('WSKAŹNIK BUDOWA DANE'!M27-'WSKAŹNIK BUDOWA DANE'!M$110)/('WSKAŹNIK BUDOWA DANE'!M$111-'WSKAŹNIK BUDOWA DANE'!M$110))</f>
        <v>17.131869030881894</v>
      </c>
      <c r="N27" s="32">
        <f>1+99*(('WSKAŹNIK BUDOWA DANE'!N27-'WSKAŹNIK BUDOWA DANE'!N$110)/('WSKAŹNIK BUDOWA DANE'!N$111-'WSKAŹNIK BUDOWA DANE'!N$110))</f>
        <v>16.498960228418014</v>
      </c>
      <c r="O27" s="32">
        <f>1+99*(('WSKAŹNIK BUDOWA DANE'!O27-'WSKAŹNIK BUDOWA DANE'!O$110)/('WSKAŹNIK BUDOWA DANE'!O$111-'WSKAŹNIK BUDOWA DANE'!O$110))</f>
        <v>54.374981438705824</v>
      </c>
      <c r="P27" s="32">
        <f>1+99*(('WSKAŹNIK BUDOWA DANE'!P27-'WSKAŹNIK BUDOWA DANE'!P$110)/('WSKAŹNIK BUDOWA DANE'!P$111-'WSKAŹNIK BUDOWA DANE'!P$110))</f>
        <v>14.234699243920481</v>
      </c>
      <c r="Q27" s="32">
        <f>1+99*(('WSKAŹNIK BUDOWA DANE'!Q27-'WSKAŹNIK BUDOWA DANE'!Q$110)/('WSKAŹNIK BUDOWA DANE'!Q$111-'WSKAŹNIK BUDOWA DANE'!Q$110))</f>
        <v>25.663208416153605</v>
      </c>
      <c r="R27" s="32">
        <f>1+99*(('WSKAŹNIK BUDOWA DANE'!R27-'WSKAŹNIK BUDOWA DANE'!R$110)/('WSKAŹNIK BUDOWA DANE'!R$111-'WSKAŹNIK BUDOWA DANE'!R$110))</f>
        <v>51.18473360159016</v>
      </c>
      <c r="S27" s="32">
        <f>1+99*(('WSKAŹNIK BUDOWA DANE'!S27-'WSKAŹNIK BUDOWA DANE'!S$110)/('WSKAŹNIK BUDOWA DANE'!S$111-'WSKAŹNIK BUDOWA DANE'!S$110))</f>
        <v>39.916226305327889</v>
      </c>
      <c r="T27" s="33">
        <f t="shared" si="5"/>
        <v>21.03829019100143</v>
      </c>
      <c r="U27" s="34">
        <f t="shared" si="6"/>
        <v>53.282755423943605</v>
      </c>
      <c r="V27" s="34">
        <f>1+99*(('WSKAŹNIK BUDOWA DANE'!V27-'WSKAŹNIK BUDOWA DANE'!V$110)/('WSKAŹNIK BUDOWA DANE'!V$111-'WSKAŹNIK BUDOWA DANE'!V$110))</f>
        <v>34.504651064139232</v>
      </c>
      <c r="W27" s="32">
        <f>1+99*(('WSKAŹNIK BUDOWA DANE'!W27-'WSKAŹNIK BUDOWA DANE'!W$110)/('WSKAŹNIK BUDOWA DANE'!W$111-'WSKAŹNIK BUDOWA DANE'!W$110))</f>
        <v>68.687478783130928</v>
      </c>
      <c r="X27" s="32">
        <f>1+99*(('WSKAŹNIK BUDOWA DANE'!X27-'WSKAŹNIK BUDOWA DANE'!X$110)/('WSKAŹNIK BUDOWA DANE'!X$111-'WSKAŹNIK BUDOWA DANE'!X$110))</f>
        <v>37.399795921572014</v>
      </c>
      <c r="Y27" s="32">
        <f>1+99*(('WSKAŹNIK BUDOWA DANE'!Y27-'WSKAŹNIK BUDOWA DANE'!Y$110)/('WSKAŹNIK BUDOWA DANE'!Y$111-'WSKAŹNIK BUDOWA DANE'!Y$110))</f>
        <v>50.755380197528694</v>
      </c>
      <c r="Z27" s="33">
        <f t="shared" si="7"/>
        <v>43.568806057882405</v>
      </c>
      <c r="AA27" s="33">
        <f t="shared" si="8"/>
        <v>53.310196833484063</v>
      </c>
      <c r="AB27" s="32">
        <f>1+99*(('WSKAŹNIK BUDOWA DANE'!AB27-'WSKAŹNIK BUDOWA DANE'!AB$110)/('WSKAŹNIK BUDOWA DANE'!AB$111-'WSKAŹNIK BUDOWA DANE'!AB$110))</f>
        <v>1</v>
      </c>
      <c r="AC27" s="32">
        <f>1+99*(('WSKAŹNIK BUDOWA DANE'!AC27-'WSKAŹNIK BUDOWA DANE'!AC$110)/('WSKAŹNIK BUDOWA DANE'!AC$111-'WSKAŹNIK BUDOWA DANE'!AC$110))</f>
        <v>34.265318509999325</v>
      </c>
      <c r="AD27" s="32">
        <f>1+99*(('WSKAŹNIK BUDOWA DANE'!AD27-'WSKAŹNIK BUDOWA DANE'!AD$110)/('WSKAŹNIK BUDOWA DANE'!AD$111-'WSKAŹNIK BUDOWA DANE'!AD$110))</f>
        <v>9.1943319838056716</v>
      </c>
      <c r="AE27" s="32">
        <f>1+99*(('WSKAŹNIK BUDOWA DANE'!AE27-'WSKAŹNIK BUDOWA DANE'!AE$110)/('WSKAŹNIK BUDOWA DANE'!AE$111-'WSKAŹNIK BUDOWA DANE'!AE$110))</f>
        <v>3.857400461521427</v>
      </c>
      <c r="AF27" s="32">
        <f>1+99*(('WSKAŹNIK BUDOWA DANE'!AF27-'WSKAŹNIK BUDOWA DANE'!AF$110)/('WSKAŹNIK BUDOWA DANE'!AF$111-'WSKAŹNIK BUDOWA DANE'!AF$110))</f>
        <v>57.473760846467144</v>
      </c>
      <c r="AG27" s="33">
        <f t="shared" si="9"/>
        <v>33.14853541749757</v>
      </c>
      <c r="AH27" s="34">
        <f t="shared" si="10"/>
        <v>81.960784760983003</v>
      </c>
      <c r="AI27" s="35">
        <f t="shared" si="11"/>
        <v>34.615259146341465</v>
      </c>
      <c r="AJ27" s="30">
        <f t="shared" si="12"/>
        <v>78.106960879268968</v>
      </c>
      <c r="AK27" s="36">
        <v>4.4249999999999998</v>
      </c>
      <c r="AL27" s="37">
        <v>4.4249999999999998</v>
      </c>
      <c r="AM27" s="37">
        <v>10</v>
      </c>
      <c r="AN27" s="36">
        <f t="shared" si="13"/>
        <v>7.2125000000000004</v>
      </c>
      <c r="AO27" s="36">
        <f t="shared" si="14"/>
        <v>5.8187499999999996</v>
      </c>
      <c r="AP27" s="30">
        <f t="shared" si="15"/>
        <v>54.006250000000001</v>
      </c>
      <c r="AQ27" s="33">
        <f>'WSKAŹNIK BUDOWA DANE'!AQ27</f>
        <v>73.036585365853654</v>
      </c>
      <c r="AR27" s="38">
        <v>3.6470455463099301E-2</v>
      </c>
      <c r="AS27" s="39">
        <v>26.210068633619599</v>
      </c>
      <c r="AT27" s="40">
        <v>4.0178262916909802</v>
      </c>
      <c r="AU27" s="32">
        <v>19.5509742797576</v>
      </c>
      <c r="AV27" s="41">
        <f t="shared" si="16"/>
        <v>22.636969269904004</v>
      </c>
      <c r="AW27" s="30">
        <f t="shared" si="17"/>
        <v>22.722366816955752</v>
      </c>
    </row>
    <row r="28" spans="1:49" x14ac:dyDescent="0.3">
      <c r="A28" s="26">
        <v>21</v>
      </c>
      <c r="B28" s="26">
        <v>462011</v>
      </c>
      <c r="C28" s="27" t="s">
        <v>141</v>
      </c>
      <c r="D28" s="44">
        <v>96319</v>
      </c>
      <c r="E28" s="29">
        <f t="shared" si="0"/>
        <v>16.642925566287772</v>
      </c>
      <c r="F28" s="48">
        <f t="shared" si="1"/>
        <v>7.3050200990158887</v>
      </c>
      <c r="G28" s="30">
        <f t="shared" si="2"/>
        <v>23.123475461236115</v>
      </c>
      <c r="H28" s="31">
        <f t="shared" si="3"/>
        <v>17.402951700796489</v>
      </c>
      <c r="I28" s="32">
        <f>1+99*(('WSKAŹNIK BUDOWA DANE'!I28-'WSKAŹNIK BUDOWA DANE'!I$110)/('WSKAŹNIK BUDOWA DANE'!I$111-'WSKAŹNIK BUDOWA DANE'!I$110))</f>
        <v>27.938637725254878</v>
      </c>
      <c r="J28" s="32">
        <f>1+99*(('WSKAŹNIK BUDOWA DANE'!J28-'WSKAŹNIK BUDOWA DANE'!J$110)/('WSKAŹNIK BUDOWA DANE'!J$111-'WSKAŹNIK BUDOWA DANE'!J$110))</f>
        <v>23.197115833843728</v>
      </c>
      <c r="K28" s="33">
        <f t="shared" si="4"/>
        <v>25.457726048344021</v>
      </c>
      <c r="L28" s="32">
        <f>1+99*(('WSKAŹNIK BUDOWA DANE'!L28-'WSKAŹNIK BUDOWA DANE'!L$110)/('WSKAŹNIK BUDOWA DANE'!L$111-'WSKAŹNIK BUDOWA DANE'!L$110))</f>
        <v>1</v>
      </c>
      <c r="M28" s="32">
        <f>1+99*(('WSKAŹNIK BUDOWA DANE'!M28-'WSKAŹNIK BUDOWA DANE'!M$110)/('WSKAŹNIK BUDOWA DANE'!M$111-'WSKAŹNIK BUDOWA DANE'!M$110))</f>
        <v>13.755769889637563</v>
      </c>
      <c r="N28" s="32">
        <f>1+99*(('WSKAŹNIK BUDOWA DANE'!N28-'WSKAŹNIK BUDOWA DANE'!N$110)/('WSKAŹNIK BUDOWA DANE'!N$111-'WSKAŹNIK BUDOWA DANE'!N$110))</f>
        <v>14.276593512456646</v>
      </c>
      <c r="O28" s="32">
        <f>1+99*(('WSKAŹNIK BUDOWA DANE'!O28-'WSKAŹNIK BUDOWA DANE'!O$110)/('WSKAŹNIK BUDOWA DANE'!O$111-'WSKAŹNIK BUDOWA DANE'!O$110))</f>
        <v>44.300784710130486</v>
      </c>
      <c r="P28" s="32">
        <f>1+99*(('WSKAŹNIK BUDOWA DANE'!P28-'WSKAŹNIK BUDOWA DANE'!P$110)/('WSKAŹNIK BUDOWA DANE'!P$111-'WSKAŹNIK BUDOWA DANE'!P$110))</f>
        <v>1</v>
      </c>
      <c r="Q28" s="32">
        <f>1+99*(('WSKAŹNIK BUDOWA DANE'!Q28-'WSKAŹNIK BUDOWA DANE'!Q$110)/('WSKAŹNIK BUDOWA DANE'!Q$111-'WSKAŹNIK BUDOWA DANE'!Q$110))</f>
        <v>32.690196119145732</v>
      </c>
      <c r="R28" s="32">
        <f>1+99*(('WSKAŹNIK BUDOWA DANE'!R28-'WSKAŹNIK BUDOWA DANE'!R$110)/('WSKAŹNIK BUDOWA DANE'!R$111-'WSKAŹNIK BUDOWA DANE'!R$110))</f>
        <v>1</v>
      </c>
      <c r="S28" s="32">
        <f>1+99*(('WSKAŹNIK BUDOWA DANE'!S28-'WSKAŹNIK BUDOWA DANE'!S$110)/('WSKAŹNIK BUDOWA DANE'!S$111-'WSKAŹNIK BUDOWA DANE'!S$110))</f>
        <v>1</v>
      </c>
      <c r="T28" s="33">
        <f t="shared" si="5"/>
        <v>5.7835612453673741</v>
      </c>
      <c r="U28" s="34">
        <f t="shared" si="6"/>
        <v>9.3827264329601476</v>
      </c>
      <c r="V28" s="34">
        <f>1+99*(('WSKAŹNIK BUDOWA DANE'!V28-'WSKAŹNIK BUDOWA DANE'!V$110)/('WSKAŹNIK BUDOWA DANE'!V$111-'WSKAŹNIK BUDOWA DANE'!V$110))</f>
        <v>10.56682741722817</v>
      </c>
      <c r="W28" s="32">
        <f>1+99*(('WSKAŹNIK BUDOWA DANE'!W28-'WSKAŹNIK BUDOWA DANE'!W$110)/('WSKAŹNIK BUDOWA DANE'!W$111-'WSKAŹNIK BUDOWA DANE'!W$110))</f>
        <v>1</v>
      </c>
      <c r="X28" s="32">
        <f>1+99*(('WSKAŹNIK BUDOWA DANE'!X28-'WSKAŹNIK BUDOWA DANE'!X$110)/('WSKAŹNIK BUDOWA DANE'!X$111-'WSKAŹNIK BUDOWA DANE'!X$110))</f>
        <v>67.835861729739818</v>
      </c>
      <c r="Y28" s="32">
        <f>1+99*(('WSKAŹNIK BUDOWA DANE'!Y28-'WSKAŹNIK BUDOWA DANE'!Y$110)/('WSKAŹNIK BUDOWA DANE'!Y$111-'WSKAŹNIK BUDOWA DANE'!Y$110))</f>
        <v>32.887684280876641</v>
      </c>
      <c r="Z28" s="33">
        <f t="shared" si="7"/>
        <v>47.233085898434432</v>
      </c>
      <c r="AA28" s="33">
        <f t="shared" si="8"/>
        <v>58.523088949520663</v>
      </c>
      <c r="AB28" s="32">
        <f>1+99*(('WSKAŹNIK BUDOWA DANE'!AB28-'WSKAŹNIK BUDOWA DANE'!AB$110)/('WSKAŹNIK BUDOWA DANE'!AB$111-'WSKAŹNIK BUDOWA DANE'!AB$110))</f>
        <v>11.173427478736725</v>
      </c>
      <c r="AC28" s="32">
        <f>1+99*(('WSKAŹNIK BUDOWA DANE'!AC28-'WSKAŹNIK BUDOWA DANE'!AC$110)/('WSKAŹNIK BUDOWA DANE'!AC$111-'WSKAŹNIK BUDOWA DANE'!AC$110))</f>
        <v>1</v>
      </c>
      <c r="AD28" s="32">
        <f>1+99*(('WSKAŹNIK BUDOWA DANE'!AD28-'WSKAŹNIK BUDOWA DANE'!AD$110)/('WSKAŹNIK BUDOWA DANE'!AD$111-'WSKAŹNIK BUDOWA DANE'!AD$110))</f>
        <v>6.1236842105263163</v>
      </c>
      <c r="AE28" s="32">
        <f>1+99*(('WSKAŹNIK BUDOWA DANE'!AE28-'WSKAŹNIK BUDOWA DANE'!AE$110)/('WSKAŹNIK BUDOWA DANE'!AE$111-'WSKAŹNIK BUDOWA DANE'!AE$110))</f>
        <v>1</v>
      </c>
      <c r="AF28" s="32">
        <f>1+99*(('WSKAŹNIK BUDOWA DANE'!AF28-'WSKAŹNIK BUDOWA DANE'!AF$110)/('WSKAŹNIK BUDOWA DANE'!AF$111-'WSKAŹNIK BUDOWA DANE'!AF$110))</f>
        <v>38.680078295403945</v>
      </c>
      <c r="AG28" s="33">
        <f t="shared" si="9"/>
        <v>23.167017582990933</v>
      </c>
      <c r="AH28" s="34">
        <f t="shared" si="10"/>
        <v>53.161236793576407</v>
      </c>
      <c r="AI28" s="35">
        <f t="shared" si="11"/>
        <v>12.59329268292683</v>
      </c>
      <c r="AJ28" s="30">
        <f t="shared" si="12"/>
        <v>28.333136817282188</v>
      </c>
      <c r="AK28" s="36">
        <v>1</v>
      </c>
      <c r="AL28" s="37">
        <v>10</v>
      </c>
      <c r="AM28" s="37">
        <v>1</v>
      </c>
      <c r="AN28" s="36">
        <f t="shared" si="13"/>
        <v>5.5</v>
      </c>
      <c r="AO28" s="36">
        <f t="shared" si="14"/>
        <v>3.25</v>
      </c>
      <c r="AP28" s="30">
        <f t="shared" si="15"/>
        <v>25.75</v>
      </c>
      <c r="AQ28" s="33">
        <f>'WSKAŹNIK BUDOWA DANE'!AQ28</f>
        <v>25.045731707317074</v>
      </c>
      <c r="AR28" s="38">
        <v>1.76386589041767E-2</v>
      </c>
      <c r="AS28" s="39">
        <v>13.192658301984199</v>
      </c>
      <c r="AT28" s="40">
        <v>1.1833595168628701</v>
      </c>
      <c r="AU28" s="32">
        <v>6.46376830835821</v>
      </c>
      <c r="AV28" s="41">
        <f t="shared" si="16"/>
        <v>9.2344077576942798</v>
      </c>
      <c r="AW28" s="30">
        <f t="shared" si="17"/>
        <v>9.2669076062247804</v>
      </c>
    </row>
    <row r="29" spans="1:49" x14ac:dyDescent="0.3">
      <c r="A29" s="26">
        <v>22</v>
      </c>
      <c r="B29" s="26">
        <v>407011</v>
      </c>
      <c r="C29" s="27" t="s">
        <v>93</v>
      </c>
      <c r="D29" s="44">
        <v>74258</v>
      </c>
      <c r="E29" s="29">
        <f t="shared" si="0"/>
        <v>43.300970308938346</v>
      </c>
      <c r="F29" s="48">
        <f t="shared" si="1"/>
        <v>13.693734574110806</v>
      </c>
      <c r="G29" s="30">
        <f t="shared" si="2"/>
        <v>50.329560002153819</v>
      </c>
      <c r="H29" s="31">
        <f t="shared" si="3"/>
        <v>35.017214259723467</v>
      </c>
      <c r="I29" s="32">
        <f>1+99*(('WSKAŹNIK BUDOWA DANE'!I29-'WSKAŹNIK BUDOWA DANE'!I$110)/('WSKAŹNIK BUDOWA DANE'!I$111-'WSKAŹNIK BUDOWA DANE'!I$110))</f>
        <v>24.823903702987817</v>
      </c>
      <c r="J29" s="32">
        <f>1+99*(('WSKAŹNIK BUDOWA DANE'!J29-'WSKAŹNIK BUDOWA DANE'!J$110)/('WSKAŹNIK BUDOWA DANE'!J$111-'WSKAŹNIK BUDOWA DANE'!J$110))</f>
        <v>29.791564545234145</v>
      </c>
      <c r="K29" s="33">
        <f t="shared" si="4"/>
        <v>27.194538595685685</v>
      </c>
      <c r="L29" s="32">
        <f>1+99*(('WSKAŹNIK BUDOWA DANE'!L29-'WSKAŹNIK BUDOWA DANE'!L$110)/('WSKAŹNIK BUDOWA DANE'!L$111-'WSKAŹNIK BUDOWA DANE'!L$110))</f>
        <v>22.381655226994511</v>
      </c>
      <c r="M29" s="32">
        <f>1+99*(('WSKAŹNIK BUDOWA DANE'!M29-'WSKAŹNIK BUDOWA DANE'!M$110)/('WSKAŹNIK BUDOWA DANE'!M$111-'WSKAŹNIK BUDOWA DANE'!M$110))</f>
        <v>17.545328449459923</v>
      </c>
      <c r="N29" s="32">
        <f>1+99*(('WSKAŹNIK BUDOWA DANE'!N29-'WSKAŹNIK BUDOWA DANE'!N$110)/('WSKAŹNIK BUDOWA DANE'!N$111-'WSKAŹNIK BUDOWA DANE'!N$110))</f>
        <v>9.6104406968024563</v>
      </c>
      <c r="O29" s="32">
        <f>1+99*(('WSKAŹNIK BUDOWA DANE'!O29-'WSKAŹNIK BUDOWA DANE'!O$110)/('WSKAŹNIK BUDOWA DANE'!O$111-'WSKAŹNIK BUDOWA DANE'!O$110))</f>
        <v>62.180611555734721</v>
      </c>
      <c r="P29" s="32">
        <f>1+99*(('WSKAŹNIK BUDOWA DANE'!P29-'WSKAŹNIK BUDOWA DANE'!P$110)/('WSKAŹNIK BUDOWA DANE'!P$111-'WSKAŹNIK BUDOWA DANE'!P$110))</f>
        <v>23.057594438660974</v>
      </c>
      <c r="Q29" s="32">
        <f>1+99*(('WSKAŹNIK BUDOWA DANE'!Q29-'WSKAŹNIK BUDOWA DANE'!Q$110)/('WSKAŹNIK BUDOWA DANE'!Q$111-'WSKAŹNIK BUDOWA DANE'!Q$110))</f>
        <v>1</v>
      </c>
      <c r="R29" s="32">
        <f>1+99*(('WSKAŹNIK BUDOWA DANE'!R29-'WSKAŹNIK BUDOWA DANE'!R$110)/('WSKAŹNIK BUDOWA DANE'!R$111-'WSKAŹNIK BUDOWA DANE'!R$110))</f>
        <v>1</v>
      </c>
      <c r="S29" s="32">
        <f>1+99*(('WSKAŹNIK BUDOWA DANE'!S29-'WSKAŹNIK BUDOWA DANE'!S$110)/('WSKAŹNIK BUDOWA DANE'!S$111-'WSKAŹNIK BUDOWA DANE'!S$110))</f>
        <v>1</v>
      </c>
      <c r="T29" s="33">
        <f t="shared" si="5"/>
        <v>8.0821614329518976</v>
      </c>
      <c r="U29" s="34">
        <f t="shared" si="6"/>
        <v>15.997633537063162</v>
      </c>
      <c r="V29" s="34">
        <f>1+99*(('WSKAŹNIK BUDOWA DANE'!V29-'WSKAŹNIK BUDOWA DANE'!V$110)/('WSKAŹNIK BUDOWA DANE'!V$111-'WSKAŹNIK BUDOWA DANE'!V$110))</f>
        <v>69.249479854022454</v>
      </c>
      <c r="W29" s="32">
        <f>1+99*(('WSKAŹNIK BUDOWA DANE'!W29-'WSKAŹNIK BUDOWA DANE'!W$110)/('WSKAŹNIK BUDOWA DANE'!W$111-'WSKAŹNIK BUDOWA DANE'!W$110))</f>
        <v>5.8620048620048575</v>
      </c>
      <c r="X29" s="32">
        <f>1+99*(('WSKAŹNIK BUDOWA DANE'!X29-'WSKAŹNIK BUDOWA DANE'!X$110)/('WSKAŹNIK BUDOWA DANE'!X$111-'WSKAŹNIK BUDOWA DANE'!X$110))</f>
        <v>60.065940931279904</v>
      </c>
      <c r="Y29" s="32">
        <f>1+99*(('WSKAŹNIK BUDOWA DANE'!Y29-'WSKAŹNIK BUDOWA DANE'!Y$110)/('WSKAŹNIK BUDOWA DANE'!Y$111-'WSKAŹNIK BUDOWA DANE'!Y$110))</f>
        <v>38.51408738243164</v>
      </c>
      <c r="Z29" s="33">
        <f t="shared" si="7"/>
        <v>48.097660002699627</v>
      </c>
      <c r="AA29" s="33">
        <f t="shared" si="8"/>
        <v>59.753052742672018</v>
      </c>
      <c r="AB29" s="32">
        <f>1+99*(('WSKAŹNIK BUDOWA DANE'!AB29-'WSKAŹNIK BUDOWA DANE'!AB$110)/('WSKAŹNIK BUDOWA DANE'!AB$111-'WSKAŹNIK BUDOWA DANE'!AB$110))</f>
        <v>6.4579158175018865</v>
      </c>
      <c r="AC29" s="32">
        <f>1+99*(('WSKAŹNIK BUDOWA DANE'!AC29-'WSKAŹNIK BUDOWA DANE'!AC$110)/('WSKAŹNIK BUDOWA DANE'!AC$111-'WSKAŹNIK BUDOWA DANE'!AC$110))</f>
        <v>1</v>
      </c>
      <c r="AD29" s="32">
        <f>1+99*(('WSKAŹNIK BUDOWA DANE'!AD29-'WSKAŹNIK BUDOWA DANE'!AD$110)/('WSKAŹNIK BUDOWA DANE'!AD$111-'WSKAŹNIK BUDOWA DANE'!AD$110))</f>
        <v>10.264315789473685</v>
      </c>
      <c r="AE29" s="32">
        <f>1+99*(('WSKAŹNIK BUDOWA DANE'!AE29-'WSKAŹNIK BUDOWA DANE'!AE$110)/('WSKAŹNIK BUDOWA DANE'!AE$111-'WSKAŹNIK BUDOWA DANE'!AE$110))</f>
        <v>1</v>
      </c>
      <c r="AF29" s="32">
        <f>1+99*(('WSKAŹNIK BUDOWA DANE'!AF29-'WSKAŹNIK BUDOWA DANE'!AF$110)/('WSKAŹNIK BUDOWA DANE'!AF$111-'WSKAŹNIK BUDOWA DANE'!AF$110))</f>
        <v>1</v>
      </c>
      <c r="AG29" s="33">
        <f t="shared" si="9"/>
        <v>18.175403767866541</v>
      </c>
      <c r="AH29" s="34">
        <f t="shared" si="10"/>
        <v>38.758996183789428</v>
      </c>
      <c r="AI29" s="35">
        <f t="shared" si="11"/>
        <v>21.104878048780492</v>
      </c>
      <c r="AJ29" s="30">
        <f t="shared" si="12"/>
        <v>47.570935276034881</v>
      </c>
      <c r="AK29" s="36">
        <v>1</v>
      </c>
      <c r="AL29" s="37">
        <v>1</v>
      </c>
      <c r="AM29" s="37">
        <v>1</v>
      </c>
      <c r="AN29" s="36">
        <f t="shared" si="13"/>
        <v>1</v>
      </c>
      <c r="AO29" s="36">
        <f t="shared" si="14"/>
        <v>1</v>
      </c>
      <c r="AP29" s="30">
        <f t="shared" si="15"/>
        <v>1</v>
      </c>
      <c r="AQ29" s="33">
        <f>'WSKAŹNIK BUDOWA DANE'!AQ29</f>
        <v>52.512195121951223</v>
      </c>
      <c r="AR29" s="38">
        <v>1.3490046645628501E-2</v>
      </c>
      <c r="AS29" s="39">
        <v>10.3249452875937</v>
      </c>
      <c r="AT29" s="40">
        <v>1.1929631082786301</v>
      </c>
      <c r="AU29" s="32">
        <v>6.5081096920849104</v>
      </c>
      <c r="AV29" s="41">
        <f t="shared" si="16"/>
        <v>8.1973091009449544</v>
      </c>
      <c r="AW29" s="30">
        <f t="shared" si="17"/>
        <v>8.2257156922252239</v>
      </c>
    </row>
    <row r="30" spans="1:49" x14ac:dyDescent="0.3">
      <c r="A30" s="26">
        <v>23</v>
      </c>
      <c r="B30" s="26">
        <v>2467011</v>
      </c>
      <c r="C30" s="27" t="s">
        <v>95</v>
      </c>
      <c r="D30" s="44">
        <v>90283</v>
      </c>
      <c r="E30" s="29">
        <f t="shared" si="0"/>
        <v>44.065568409925397</v>
      </c>
      <c r="F30" s="48">
        <f t="shared" si="1"/>
        <v>13.876973780232731</v>
      </c>
      <c r="G30" s="30">
        <f t="shared" si="2"/>
        <v>46.972629476582874</v>
      </c>
      <c r="H30" s="31">
        <f t="shared" si="3"/>
        <v>32.843808690077729</v>
      </c>
      <c r="I30" s="32">
        <f>1+99*(('WSKAŹNIK BUDOWA DANE'!I30-'WSKAŹNIK BUDOWA DANE'!I$110)/('WSKAŹNIK BUDOWA DANE'!I$111-'WSKAŹNIK BUDOWA DANE'!I$110))</f>
        <v>1</v>
      </c>
      <c r="J30" s="32">
        <f>1+99*(('WSKAŹNIK BUDOWA DANE'!J30-'WSKAŹNIK BUDOWA DANE'!J$110)/('WSKAŹNIK BUDOWA DANE'!J$111-'WSKAŹNIK BUDOWA DANE'!J$110))</f>
        <v>1</v>
      </c>
      <c r="K30" s="33">
        <f t="shared" si="4"/>
        <v>1</v>
      </c>
      <c r="L30" s="32">
        <f>1+99*(('WSKAŹNIK BUDOWA DANE'!L30-'WSKAŹNIK BUDOWA DANE'!L$110)/('WSKAŹNIK BUDOWA DANE'!L$111-'WSKAŹNIK BUDOWA DANE'!L$110))</f>
        <v>14.189849865252814</v>
      </c>
      <c r="M30" s="32">
        <f>1+99*(('WSKAŹNIK BUDOWA DANE'!M30-'WSKAŹNIK BUDOWA DANE'!M$110)/('WSKAŹNIK BUDOWA DANE'!M$111-'WSKAŹNIK BUDOWA DANE'!M$110))</f>
        <v>6.103215721675177</v>
      </c>
      <c r="N30" s="32">
        <f>1+99*(('WSKAŹNIK BUDOWA DANE'!N30-'WSKAŹNIK BUDOWA DANE'!N$110)/('WSKAŹNIK BUDOWA DANE'!N$111-'WSKAŹNIK BUDOWA DANE'!N$110))</f>
        <v>64.738986823304643</v>
      </c>
      <c r="O30" s="32">
        <f>1+99*(('WSKAŹNIK BUDOWA DANE'!O30-'WSKAŹNIK BUDOWA DANE'!O$110)/('WSKAŹNIK BUDOWA DANE'!O$111-'WSKAŹNIK BUDOWA DANE'!O$110))</f>
        <v>74.007569347064077</v>
      </c>
      <c r="P30" s="32">
        <f>1+99*(('WSKAŹNIK BUDOWA DANE'!P30-'WSKAŹNIK BUDOWA DANE'!P$110)/('WSKAŹNIK BUDOWA DANE'!P$111-'WSKAŹNIK BUDOWA DANE'!P$110))</f>
        <v>37.284856458604381</v>
      </c>
      <c r="Q30" s="32">
        <f>1+99*(('WSKAŹNIK BUDOWA DANE'!Q30-'WSKAŹNIK BUDOWA DANE'!Q$110)/('WSKAŹNIK BUDOWA DANE'!Q$111-'WSKAŹNIK BUDOWA DANE'!Q$110))</f>
        <v>1</v>
      </c>
      <c r="R30" s="32">
        <f>1+99*(('WSKAŹNIK BUDOWA DANE'!R30-'WSKAŹNIK BUDOWA DANE'!R$110)/('WSKAŹNIK BUDOWA DANE'!R$111-'WSKAŹNIK BUDOWA DANE'!R$110))</f>
        <v>1</v>
      </c>
      <c r="S30" s="32">
        <f>1+99*(('WSKAŹNIK BUDOWA DANE'!S30-'WSKAŹNIK BUDOWA DANE'!S$110)/('WSKAŹNIK BUDOWA DANE'!S$111-'WSKAŹNIK BUDOWA DANE'!S$110))</f>
        <v>27.673626264080657</v>
      </c>
      <c r="T30" s="33">
        <f t="shared" si="5"/>
        <v>9.1004763004950568</v>
      </c>
      <c r="U30" s="34">
        <f t="shared" si="6"/>
        <v>18.928138062342754</v>
      </c>
      <c r="V30" s="34">
        <f>1+99*(('WSKAŹNIK BUDOWA DANE'!V30-'WSKAŹNIK BUDOWA DANE'!V$110)/('WSKAŹNIK BUDOWA DANE'!V$111-'WSKAŹNIK BUDOWA DANE'!V$110))</f>
        <v>52.032157216751763</v>
      </c>
      <c r="W30" s="32">
        <f>1+99*(('WSKAŹNIK BUDOWA DANE'!W30-'WSKAŹNIK BUDOWA DANE'!W$110)/('WSKAŹNIK BUDOWA DANE'!W$111-'WSKAŹNIK BUDOWA DANE'!W$110))</f>
        <v>9.9603508270174856</v>
      </c>
      <c r="X30" s="32">
        <f>1+99*(('WSKAŹNIK BUDOWA DANE'!X30-'WSKAŹNIK BUDOWA DANE'!X$110)/('WSKAŹNIK BUDOWA DANE'!X$111-'WSKAŹNIK BUDOWA DANE'!X$110))</f>
        <v>36.405670598645628</v>
      </c>
      <c r="Y30" s="32">
        <f>1+99*(('WSKAŹNIK BUDOWA DANE'!Y30-'WSKAŹNIK BUDOWA DANE'!Y$110)/('WSKAŹNIK BUDOWA DANE'!Y$111-'WSKAŹNIK BUDOWA DANE'!Y$110))</f>
        <v>68.932680697620512</v>
      </c>
      <c r="Z30" s="33">
        <f t="shared" si="7"/>
        <v>50.0953138223446</v>
      </c>
      <c r="AA30" s="33">
        <f t="shared" si="8"/>
        <v>62.594962831457401</v>
      </c>
      <c r="AB30" s="32">
        <f>1+99*(('WSKAŹNIK BUDOWA DANE'!AB30-'WSKAŹNIK BUDOWA DANE'!AB$110)/('WSKAŹNIK BUDOWA DANE'!AB$111-'WSKAŹNIK BUDOWA DANE'!AB$110))</f>
        <v>1</v>
      </c>
      <c r="AC30" s="32">
        <f>1+99*(('WSKAŹNIK BUDOWA DANE'!AC30-'WSKAŹNIK BUDOWA DANE'!AC$110)/('WSKAŹNIK BUDOWA DANE'!AC$111-'WSKAŹNIK BUDOWA DANE'!AC$110))</f>
        <v>1</v>
      </c>
      <c r="AD30" s="32">
        <f>1+99*(('WSKAŹNIK BUDOWA DANE'!AD30-'WSKAŹNIK BUDOWA DANE'!AD$110)/('WSKAŹNIK BUDOWA DANE'!AD$111-'WSKAŹNIK BUDOWA DANE'!AD$110))</f>
        <v>20.375438596491236</v>
      </c>
      <c r="AE30" s="32">
        <f>1+99*(('WSKAŹNIK BUDOWA DANE'!AE30-'WSKAŹNIK BUDOWA DANE'!AE$110)/('WSKAŹNIK BUDOWA DANE'!AE$111-'WSKAŹNIK BUDOWA DANE'!AE$110))</f>
        <v>5.3430655400599028</v>
      </c>
      <c r="AF30" s="32">
        <f>1+99*(('WSKAŹNIK BUDOWA DANE'!AF30-'WSKAŹNIK BUDOWA DANE'!AF$110)/('WSKAŹNIK BUDOWA DANE'!AF$111-'WSKAŹNIK BUDOWA DANE'!AF$110))</f>
        <v>1</v>
      </c>
      <c r="AG30" s="33">
        <f t="shared" si="9"/>
        <v>17.209936049208956</v>
      </c>
      <c r="AH30" s="34">
        <f t="shared" si="10"/>
        <v>35.973344308446549</v>
      </c>
      <c r="AI30" s="35">
        <f t="shared" si="11"/>
        <v>24.626219512195121</v>
      </c>
      <c r="AJ30" s="30">
        <f t="shared" si="12"/>
        <v>55.529835347622864</v>
      </c>
      <c r="AK30" s="36">
        <v>1</v>
      </c>
      <c r="AL30" s="37">
        <v>10</v>
      </c>
      <c r="AM30" s="37">
        <v>1</v>
      </c>
      <c r="AN30" s="36">
        <f t="shared" si="13"/>
        <v>5.5</v>
      </c>
      <c r="AO30" s="36">
        <f t="shared" si="14"/>
        <v>3.25</v>
      </c>
      <c r="AP30" s="30">
        <f t="shared" si="15"/>
        <v>25.75</v>
      </c>
      <c r="AQ30" s="33">
        <f>'WSKAŹNIK BUDOWA DANE'!AQ30</f>
        <v>55.128048780487802</v>
      </c>
      <c r="AR30" s="38">
        <v>1.06783710000202E-2</v>
      </c>
      <c r="AS30" s="39">
        <v>8.3813848055213107</v>
      </c>
      <c r="AT30" s="40">
        <v>1.1996187393533799</v>
      </c>
      <c r="AU30" s="32">
        <v>6.5388398511110903</v>
      </c>
      <c r="AV30" s="41">
        <f t="shared" si="16"/>
        <v>7.4030083732115095</v>
      </c>
      <c r="AW30" s="30">
        <f t="shared" si="17"/>
        <v>7.4282799905994708</v>
      </c>
    </row>
    <row r="31" spans="1:49" x14ac:dyDescent="0.3">
      <c r="A31" s="26">
        <v>24</v>
      </c>
      <c r="B31" s="26">
        <v>2468011</v>
      </c>
      <c r="C31" s="27" t="s">
        <v>114</v>
      </c>
      <c r="D31" s="44">
        <v>92847</v>
      </c>
      <c r="E31" s="29">
        <f t="shared" si="0"/>
        <v>25.674370580918982</v>
      </c>
      <c r="F31" s="48">
        <f t="shared" si="1"/>
        <v>9.4694445364797613</v>
      </c>
      <c r="G31" s="30">
        <f t="shared" si="2"/>
        <v>29.043660571511676</v>
      </c>
      <c r="H31" s="31">
        <f t="shared" si="3"/>
        <v>21.235906596345981</v>
      </c>
      <c r="I31" s="32">
        <f>1+99*(('WSKAŹNIK BUDOWA DANE'!I31-'WSKAŹNIK BUDOWA DANE'!I$110)/('WSKAŹNIK BUDOWA DANE'!I$111-'WSKAŹNIK BUDOWA DANE'!I$110))</f>
        <v>17.51354790518743</v>
      </c>
      <c r="J31" s="32">
        <f>1+99*(('WSKAŹNIK BUDOWA DANE'!J31-'WSKAŹNIK BUDOWA DANE'!J$110)/('WSKAŹNIK BUDOWA DANE'!J$111-'WSKAŹNIK BUDOWA DANE'!J$110))</f>
        <v>24.027173737438925</v>
      </c>
      <c r="K31" s="33">
        <f t="shared" si="4"/>
        <v>20.513436042674517</v>
      </c>
      <c r="L31" s="32">
        <f>1+99*(('WSKAŹNIK BUDOWA DANE'!L31-'WSKAŹNIK BUDOWA DANE'!L$110)/('WSKAŹNIK BUDOWA DANE'!L$111-'WSKAŹNIK BUDOWA DANE'!L$110))</f>
        <v>1</v>
      </c>
      <c r="M31" s="32">
        <f>1+99*(('WSKAŹNIK BUDOWA DANE'!M31-'WSKAŹNIK BUDOWA DANE'!M$110)/('WSKAŹNIK BUDOWA DANE'!M$111-'WSKAŹNIK BUDOWA DANE'!M$110))</f>
        <v>12.578673785905842</v>
      </c>
      <c r="N31" s="32">
        <f>1+99*(('WSKAŹNIK BUDOWA DANE'!N31-'WSKAŹNIK BUDOWA DANE'!N$110)/('WSKAŹNIK BUDOWA DANE'!N$111-'WSKAŹNIK BUDOWA DANE'!N$110))</f>
        <v>83.638418722822351</v>
      </c>
      <c r="O31" s="32">
        <f>1+99*(('WSKAŹNIK BUDOWA DANE'!O31-'WSKAŹNIK BUDOWA DANE'!O$110)/('WSKAŹNIK BUDOWA DANE'!O$111-'WSKAŹNIK BUDOWA DANE'!O$110))</f>
        <v>90.255590072859746</v>
      </c>
      <c r="P31" s="32">
        <f>1+99*(('WSKAŹNIK BUDOWA DANE'!P31-'WSKAŹNIK BUDOWA DANE'!P$110)/('WSKAŹNIK BUDOWA DANE'!P$111-'WSKAŹNIK BUDOWA DANE'!P$110))</f>
        <v>1</v>
      </c>
      <c r="Q31" s="32">
        <f>1+99*(('WSKAŹNIK BUDOWA DANE'!Q31-'WSKAŹNIK BUDOWA DANE'!Q$110)/('WSKAŹNIK BUDOWA DANE'!Q$111-'WSKAŹNIK BUDOWA DANE'!Q$110))</f>
        <v>1</v>
      </c>
      <c r="R31" s="32">
        <f>1+99*(('WSKAŹNIK BUDOWA DANE'!R31-'WSKAŹNIK BUDOWA DANE'!R$110)/('WSKAŹNIK BUDOWA DANE'!R$111-'WSKAŹNIK BUDOWA DANE'!R$110))</f>
        <v>1</v>
      </c>
      <c r="S31" s="32">
        <f>1+99*(('WSKAŹNIK BUDOWA DANE'!S31-'WSKAŹNIK BUDOWA DANE'!S$110)/('WSKAŹNIK BUDOWA DANE'!S$111-'WSKAŹNIK BUDOWA DANE'!S$110))</f>
        <v>1</v>
      </c>
      <c r="T31" s="33">
        <f t="shared" si="5"/>
        <v>4.9984947840249569</v>
      </c>
      <c r="U31" s="34">
        <f t="shared" si="6"/>
        <v>7.123463712815604</v>
      </c>
      <c r="V31" s="34">
        <f>1+99*(('WSKAŹNIK BUDOWA DANE'!V31-'WSKAŹNIK BUDOWA DANE'!V$110)/('WSKAŹNIK BUDOWA DANE'!V$111-'WSKAŹNIK BUDOWA DANE'!V$110))</f>
        <v>50.622887653882188</v>
      </c>
      <c r="W31" s="32">
        <f>1+99*(('WSKAŹNIK BUDOWA DANE'!W31-'WSKAŹNIK BUDOWA DANE'!W$110)/('WSKAŹNIK BUDOWA DANE'!W$111-'WSKAŹNIK BUDOWA DANE'!W$110))</f>
        <v>1</v>
      </c>
      <c r="X31" s="32">
        <f>1+99*(('WSKAŹNIK BUDOWA DANE'!X31-'WSKAŹNIK BUDOWA DANE'!X$110)/('WSKAŹNIK BUDOWA DANE'!X$111-'WSKAŹNIK BUDOWA DANE'!X$110))</f>
        <v>30.937756220684243</v>
      </c>
      <c r="Y31" s="32">
        <f>1+99*(('WSKAŹNIK BUDOWA DANE'!Y31-'WSKAŹNIK BUDOWA DANE'!Y$110)/('WSKAŹNIK BUDOWA DANE'!Y$111-'WSKAŹNIK BUDOWA DANE'!Y$110))</f>
        <v>88.590054761274899</v>
      </c>
      <c r="Z31" s="33">
        <f t="shared" si="7"/>
        <v>52.35243564325723</v>
      </c>
      <c r="AA31" s="33">
        <f t="shared" si="8"/>
        <v>65.805998302863173</v>
      </c>
      <c r="AB31" s="32">
        <f>1+99*(('WSKAŹNIK BUDOWA DANE'!AB31-'WSKAŹNIK BUDOWA DANE'!AB$110)/('WSKAŹNIK BUDOWA DANE'!AB$111-'WSKAŹNIK BUDOWA DANE'!AB$110))</f>
        <v>3.5078876925990521</v>
      </c>
      <c r="AC31" s="32">
        <f>1+99*(('WSKAŹNIK BUDOWA DANE'!AC31-'WSKAŹNIK BUDOWA DANE'!AC$110)/('WSKAŹNIK BUDOWA DANE'!AC$111-'WSKAŹNIK BUDOWA DANE'!AC$110))</f>
        <v>1</v>
      </c>
      <c r="AD31" s="32">
        <f>1+99*(('WSKAŹNIK BUDOWA DANE'!AD31-'WSKAŹNIK BUDOWA DANE'!AD$110)/('WSKAŹNIK BUDOWA DANE'!AD$111-'WSKAŹNIK BUDOWA DANE'!AD$110))</f>
        <v>7.3184661654135317</v>
      </c>
      <c r="AE31" s="32">
        <f>1+99*(('WSKAŹNIK BUDOWA DANE'!AE31-'WSKAŹNIK BUDOWA DANE'!AE$110)/('WSKAŹNIK BUDOWA DANE'!AE$111-'WSKAŹNIK BUDOWA DANE'!AE$110))</f>
        <v>1</v>
      </c>
      <c r="AF31" s="32">
        <f>1+99*(('WSKAŹNIK BUDOWA DANE'!AF31-'WSKAŹNIK BUDOWA DANE'!AF$110)/('WSKAŹNIK BUDOWA DANE'!AF$111-'WSKAŹNIK BUDOWA DANE'!AF$110))</f>
        <v>1</v>
      </c>
      <c r="AG31" s="33">
        <f t="shared" si="9"/>
        <v>13.946263547694999</v>
      </c>
      <c r="AH31" s="34">
        <f t="shared" si="10"/>
        <v>26.556711055303353</v>
      </c>
      <c r="AI31" s="35">
        <f t="shared" si="11"/>
        <v>19.796951219512195</v>
      </c>
      <c r="AJ31" s="30">
        <f t="shared" si="12"/>
        <v>44.614772392302186</v>
      </c>
      <c r="AK31" s="36">
        <v>1</v>
      </c>
      <c r="AL31" s="37">
        <v>1</v>
      </c>
      <c r="AM31" s="37">
        <v>10</v>
      </c>
      <c r="AN31" s="36">
        <f t="shared" si="13"/>
        <v>5.5</v>
      </c>
      <c r="AO31" s="36">
        <f t="shared" si="14"/>
        <v>3.25</v>
      </c>
      <c r="AP31" s="30">
        <f t="shared" si="15"/>
        <v>25.75</v>
      </c>
      <c r="AQ31" s="33">
        <f>'WSKAŹNIK BUDOWA DANE'!AQ31</f>
        <v>43.054878048780488</v>
      </c>
      <c r="AR31" s="38">
        <v>2.6295458185248001E-3</v>
      </c>
      <c r="AS31" s="39">
        <v>2.81766390681166</v>
      </c>
      <c r="AT31" s="40">
        <v>0.26553090248643102</v>
      </c>
      <c r="AU31" s="32">
        <v>2.2260004751060198</v>
      </c>
      <c r="AV31" s="41">
        <f t="shared" si="16"/>
        <v>2.5044203311848112</v>
      </c>
      <c r="AW31" s="30">
        <f t="shared" si="17"/>
        <v>2.5103580299639403</v>
      </c>
    </row>
    <row r="32" spans="1:49" x14ac:dyDescent="0.3">
      <c r="A32" s="26">
        <v>25</v>
      </c>
      <c r="B32" s="26">
        <v>261011</v>
      </c>
      <c r="C32" s="27" t="s">
        <v>70</v>
      </c>
      <c r="D32" s="44">
        <v>81010</v>
      </c>
      <c r="E32" s="29">
        <f t="shared" si="0"/>
        <v>87.903297972604946</v>
      </c>
      <c r="F32" s="48">
        <f t="shared" si="1"/>
        <v>24.382873223199173</v>
      </c>
      <c r="G32" s="30">
        <f t="shared" si="2"/>
        <v>92.040746234079947</v>
      </c>
      <c r="H32" s="31">
        <f t="shared" si="3"/>
        <v>62.022635963403289</v>
      </c>
      <c r="I32" s="32">
        <f>1+99*(('WSKAŹNIK BUDOWA DANE'!I32-'WSKAŹNIK BUDOWA DANE'!I$110)/('WSKAŹNIK BUDOWA DANE'!I$111-'WSKAŹNIK BUDOWA DANE'!I$110))</f>
        <v>100</v>
      </c>
      <c r="J32" s="32">
        <f>1+99*(('WSKAŹNIK BUDOWA DANE'!J32-'WSKAŹNIK BUDOWA DANE'!J$110)/('WSKAŹNIK BUDOWA DANE'!J$111-'WSKAŹNIK BUDOWA DANE'!J$110))</f>
        <v>53.7837057153438</v>
      </c>
      <c r="K32" s="33">
        <f t="shared" si="4"/>
        <v>73.337374997571189</v>
      </c>
      <c r="L32" s="32">
        <f>1+99*(('WSKAŹNIK BUDOWA DANE'!L32-'WSKAŹNIK BUDOWA DANE'!L$110)/('WSKAŹNIK BUDOWA DANE'!L$111-'WSKAŹNIK BUDOWA DANE'!L$110))</f>
        <v>17.099624357866592</v>
      </c>
      <c r="M32" s="32">
        <f>1+99*(('WSKAŹNIK BUDOWA DANE'!M32-'WSKAŹNIK BUDOWA DANE'!M$110)/('WSKAŹNIK BUDOWA DANE'!M$111-'WSKAŹNIK BUDOWA DANE'!M$110))</f>
        <v>6.6873673003332907</v>
      </c>
      <c r="N32" s="32">
        <f>1+99*(('WSKAŹNIK BUDOWA DANE'!N32-'WSKAŹNIK BUDOWA DANE'!N$110)/('WSKAŹNIK BUDOWA DANE'!N$111-'WSKAŹNIK BUDOWA DANE'!N$110))</f>
        <v>32.571119874739253</v>
      </c>
      <c r="O32" s="32">
        <f>1+99*(('WSKAŹNIK BUDOWA DANE'!O32-'WSKAŹNIK BUDOWA DANE'!O$110)/('WSKAŹNIK BUDOWA DANE'!O$111-'WSKAŹNIK BUDOWA DANE'!O$110))</f>
        <v>34.206937743804531</v>
      </c>
      <c r="P32" s="32">
        <f>1+99*(('WSKAŹNIK BUDOWA DANE'!P32-'WSKAŹNIK BUDOWA DANE'!P$110)/('WSKAŹNIK BUDOWA DANE'!P$111-'WSKAŹNIK BUDOWA DANE'!P$110))</f>
        <v>41.438287812025415</v>
      </c>
      <c r="Q32" s="32">
        <f>1+99*(('WSKAŹNIK BUDOWA DANE'!Q32-'WSKAŹNIK BUDOWA DANE'!Q$110)/('WSKAŹNIK BUDOWA DANE'!Q$111-'WSKAŹNIK BUDOWA DANE'!Q$110))</f>
        <v>76.357807678064617</v>
      </c>
      <c r="R32" s="32">
        <f>1+99*(('WSKAŹNIK BUDOWA DANE'!R32-'WSKAŹNIK BUDOWA DANE'!R$110)/('WSKAŹNIK BUDOWA DANE'!R$111-'WSKAŹNIK BUDOWA DANE'!R$110))</f>
        <v>77.669090235773183</v>
      </c>
      <c r="S32" s="32">
        <f>1+99*(('WSKAŹNIK BUDOWA DANE'!S32-'WSKAŹNIK BUDOWA DANE'!S$110)/('WSKAŹNIK BUDOWA DANE'!S$111-'WSKAŹNIK BUDOWA DANE'!S$110))</f>
        <v>60.453771139365628</v>
      </c>
      <c r="T32" s="33">
        <f t="shared" si="5"/>
        <v>37.271967468093997</v>
      </c>
      <c r="U32" s="34">
        <f t="shared" si="6"/>
        <v>100</v>
      </c>
      <c r="V32" s="34">
        <f>1+99*(('WSKAŹNIK BUDOWA DANE'!V32-'WSKAŹNIK BUDOWA DANE'!V$110)/('WSKAŹNIK BUDOWA DANE'!V$111-'WSKAŹNIK BUDOWA DANE'!V$110))</f>
        <v>40.811571102333033</v>
      </c>
      <c r="W32" s="32">
        <f>1+99*(('WSKAŹNIK BUDOWA DANE'!W32-'WSKAŹNIK BUDOWA DANE'!W$110)/('WSKAŹNIK BUDOWA DANE'!W$111-'WSKAŹNIK BUDOWA DANE'!W$110))</f>
        <v>5.9281281281281251</v>
      </c>
      <c r="X32" s="32">
        <f>1+99*(('WSKAŹNIK BUDOWA DANE'!X32-'WSKAŹNIK BUDOWA DANE'!X$110)/('WSKAŹNIK BUDOWA DANE'!X$111-'WSKAŹNIK BUDOWA DANE'!X$110))</f>
        <v>65.828360592650412</v>
      </c>
      <c r="Y32" s="32">
        <f>1+99*(('WSKAŹNIK BUDOWA DANE'!Y32-'WSKAŹNIK BUDOWA DANE'!Y$110)/('WSKAŹNIK BUDOWA DANE'!Y$111-'WSKAŹNIK BUDOWA DANE'!Y$110))</f>
        <v>37.173096521280847</v>
      </c>
      <c r="Z32" s="33">
        <f t="shared" si="7"/>
        <v>49.467605583333771</v>
      </c>
      <c r="AA32" s="33">
        <f t="shared" si="8"/>
        <v>61.701970081804902</v>
      </c>
      <c r="AB32" s="32">
        <f>1+99*(('WSKAŹNIK BUDOWA DANE'!AB32-'WSKAŹNIK BUDOWA DANE'!AB$110)/('WSKAŹNIK BUDOWA DANE'!AB$111-'WSKAŹNIK BUDOWA DANE'!AB$110))</f>
        <v>7.312534096144768</v>
      </c>
      <c r="AC32" s="32">
        <f>1+99*(('WSKAŹNIK BUDOWA DANE'!AC32-'WSKAŹNIK BUDOWA DANE'!AC$110)/('WSKAŹNIK BUDOWA DANE'!AC$111-'WSKAŹNIK BUDOWA DANE'!AC$110))</f>
        <v>19.523890428145773</v>
      </c>
      <c r="AD32" s="32">
        <f>1+99*(('WSKAŹNIK BUDOWA DANE'!AD32-'WSKAŹNIK BUDOWA DANE'!AD$110)/('WSKAŹNIK BUDOWA DANE'!AD$111-'WSKAŹNIK BUDOWA DANE'!AD$110))</f>
        <v>13.119298245614029</v>
      </c>
      <c r="AE32" s="32">
        <f>1+99*(('WSKAŹNIK BUDOWA DANE'!AE32-'WSKAŹNIK BUDOWA DANE'!AE$110)/('WSKAŹNIK BUDOWA DANE'!AE$111-'WSKAŹNIK BUDOWA DANE'!AE$110))</f>
        <v>4.5622862913198272</v>
      </c>
      <c r="AF32" s="32">
        <f>1+99*(('WSKAŹNIK BUDOWA DANE'!AF32-'WSKAŹNIK BUDOWA DANE'!AF$110)/('WSKAŹNIK BUDOWA DANE'!AF$111-'WSKAŹNIK BUDOWA DANE'!AF$110))</f>
        <v>22.054671939759139</v>
      </c>
      <c r="AG32" s="33">
        <f t="shared" si="9"/>
        <v>25.00389247544587</v>
      </c>
      <c r="AH32" s="34">
        <f t="shared" si="10"/>
        <v>58.461148836261799</v>
      </c>
      <c r="AI32" s="35">
        <f t="shared" si="11"/>
        <v>39.04594512195122</v>
      </c>
      <c r="AJ32" s="30">
        <f t="shared" si="12"/>
        <v>88.121152145534182</v>
      </c>
      <c r="AK32" s="36">
        <v>4.4249999999999998</v>
      </c>
      <c r="AL32" s="37">
        <v>1</v>
      </c>
      <c r="AM32" s="37">
        <v>1</v>
      </c>
      <c r="AN32" s="36">
        <f t="shared" si="13"/>
        <v>1</v>
      </c>
      <c r="AO32" s="36">
        <f t="shared" si="14"/>
        <v>2.7124999999999999</v>
      </c>
      <c r="AP32" s="30">
        <f t="shared" si="15"/>
        <v>19.837499999999999</v>
      </c>
      <c r="AQ32" s="33">
        <f>'WSKAŹNIK BUDOWA DANE'!AQ32</f>
        <v>92.655487804878049</v>
      </c>
      <c r="AR32" s="38">
        <v>3.0960875022739299E-3</v>
      </c>
      <c r="AS32" s="39">
        <v>3.1401591353031302</v>
      </c>
      <c r="AT32" s="40">
        <v>0.604277803426014</v>
      </c>
      <c r="AU32" s="32">
        <v>3.7900514296417001</v>
      </c>
      <c r="AV32" s="41">
        <f t="shared" si="16"/>
        <v>3.4498354482580869</v>
      </c>
      <c r="AW32" s="30">
        <f t="shared" si="17"/>
        <v>3.4595045444864878</v>
      </c>
    </row>
    <row r="33" spans="1:49" x14ac:dyDescent="0.3">
      <c r="A33" s="26">
        <v>26</v>
      </c>
      <c r="B33" s="26">
        <v>3061011</v>
      </c>
      <c r="C33" s="27" t="s">
        <v>75</v>
      </c>
      <c r="D33" s="44">
        <v>102808</v>
      </c>
      <c r="E33" s="29">
        <f t="shared" si="0"/>
        <v>51.408542349917951</v>
      </c>
      <c r="F33" s="48">
        <f t="shared" si="1"/>
        <v>15.636748900784605</v>
      </c>
      <c r="G33" s="30">
        <f t="shared" si="2"/>
        <v>58.226857852436339</v>
      </c>
      <c r="H33" s="31">
        <f t="shared" si="3"/>
        <v>40.13022777078983</v>
      </c>
      <c r="I33" s="32">
        <f>1+99*(('WSKAŹNIK BUDOWA DANE'!I33-'WSKAŹNIK BUDOWA DANE'!I$110)/('WSKAŹNIK BUDOWA DANE'!I$111-'WSKAŹNIK BUDOWA DANE'!I$110))</f>
        <v>21.649546041278523</v>
      </c>
      <c r="J33" s="32">
        <f>1+99*(('WSKAŹNIK BUDOWA DANE'!J33-'WSKAŹNIK BUDOWA DANE'!J$110)/('WSKAŹNIK BUDOWA DANE'!J$111-'WSKAŹNIK BUDOWA DANE'!J$110))</f>
        <v>1</v>
      </c>
      <c r="K33" s="33">
        <f t="shared" si="4"/>
        <v>4.6529072676422985</v>
      </c>
      <c r="L33" s="32">
        <f>1+99*(('WSKAŹNIK BUDOWA DANE'!L33-'WSKAŹNIK BUDOWA DANE'!L$110)/('WSKAŹNIK BUDOWA DANE'!L$111-'WSKAŹNIK BUDOWA DANE'!L$110))</f>
        <v>14.789217989620692</v>
      </c>
      <c r="M33" s="32">
        <f>1+99*(('WSKAŹNIK BUDOWA DANE'!M33-'WSKAŹNIK BUDOWA DANE'!M$110)/('WSKAŹNIK BUDOWA DANE'!M$111-'WSKAŹNIK BUDOWA DANE'!M$110))</f>
        <v>3.9876638977511534</v>
      </c>
      <c r="N33" s="32">
        <f>1+99*(('WSKAŹNIK BUDOWA DANE'!N33-'WSKAŹNIK BUDOWA DANE'!N$110)/('WSKAŹNIK BUDOWA DANE'!N$111-'WSKAŹNIK BUDOWA DANE'!N$110))</f>
        <v>13.438606047450753</v>
      </c>
      <c r="O33" s="32">
        <f>1+99*(('WSKAŹNIK BUDOWA DANE'!O33-'WSKAŹNIK BUDOWA DANE'!O$110)/('WSKAŹNIK BUDOWA DANE'!O$111-'WSKAŹNIK BUDOWA DANE'!O$110))</f>
        <v>40.502108947972026</v>
      </c>
      <c r="P33" s="32">
        <f>1+99*(('WSKAŹNIK BUDOWA DANE'!P33-'WSKAŹNIK BUDOWA DANE'!P$110)/('WSKAŹNIK BUDOWA DANE'!P$111-'WSKAŹNIK BUDOWA DANE'!P$110))</f>
        <v>32.864307210063238</v>
      </c>
      <c r="Q33" s="32">
        <f>1+99*(('WSKAŹNIK BUDOWA DANE'!Q33-'WSKAŹNIK BUDOWA DANE'!Q$110)/('WSKAŹNIK BUDOWA DANE'!Q$111-'WSKAŹNIK BUDOWA DANE'!Q$110))</f>
        <v>30.689985215158387</v>
      </c>
      <c r="R33" s="32">
        <f>1+99*(('WSKAŹNIK BUDOWA DANE'!R33-'WSKAŹNIK BUDOWA DANE'!R$110)/('WSKAŹNIK BUDOWA DANE'!R$111-'WSKAŹNIK BUDOWA DANE'!R$110))</f>
        <v>61.413226597152011</v>
      </c>
      <c r="S33" s="32">
        <f>1+99*(('WSKAŹNIK BUDOWA DANE'!S33-'WSKAŹNIK BUDOWA DANE'!S$110)/('WSKAŹNIK BUDOWA DANE'!S$111-'WSKAŹNIK BUDOWA DANE'!S$110))</f>
        <v>24.424003968562776</v>
      </c>
      <c r="T33" s="33">
        <f t="shared" si="5"/>
        <v>18.262396704394906</v>
      </c>
      <c r="U33" s="34">
        <f t="shared" si="6"/>
        <v>45.294294601584269</v>
      </c>
      <c r="V33" s="34">
        <f>1+99*(('WSKAŹNIK BUDOWA DANE'!V33-'WSKAŹNIK BUDOWA DANE'!V$110)/('WSKAŹNIK BUDOWA DANE'!V$111-'WSKAŹNIK BUDOWA DANE'!V$110))</f>
        <v>27.888975079760328</v>
      </c>
      <c r="W33" s="32">
        <f>1+99*(('WSKAŹNIK BUDOWA DANE'!W33-'WSKAŹNIK BUDOWA DANE'!W$110)/('WSKAŹNIK BUDOWA DANE'!W$111-'WSKAŹNIK BUDOWA DANE'!W$110))</f>
        <v>21.504824824824816</v>
      </c>
      <c r="X33" s="32">
        <f>1+99*(('WSKAŹNIK BUDOWA DANE'!X33-'WSKAŹNIK BUDOWA DANE'!X$110)/('WSKAŹNIK BUDOWA DANE'!X$111-'WSKAŹNIK BUDOWA DANE'!X$110))</f>
        <v>25.464826938495094</v>
      </c>
      <c r="Y33" s="32">
        <f>1+99*(('WSKAŹNIK BUDOWA DANE'!Y33-'WSKAŹNIK BUDOWA DANE'!Y$110)/('WSKAŹNIK BUDOWA DANE'!Y$111-'WSKAŹNIK BUDOWA DANE'!Y$110))</f>
        <v>26.18181415070352</v>
      </c>
      <c r="Z33" s="33">
        <f t="shared" si="7"/>
        <v>25.820832021519116</v>
      </c>
      <c r="AA33" s="33">
        <f t="shared" si="8"/>
        <v>28.061504605915967</v>
      </c>
      <c r="AB33" s="32">
        <f>1+99*(('WSKAŹNIK BUDOWA DANE'!AB33-'WSKAŹNIK BUDOWA DANE'!AB$110)/('WSKAŹNIK BUDOWA DANE'!AB$111-'WSKAŹNIK BUDOWA DANE'!AB$110))</f>
        <v>1</v>
      </c>
      <c r="AC33" s="32">
        <f>1+99*(('WSKAŹNIK BUDOWA DANE'!AC33-'WSKAŹNIK BUDOWA DANE'!AC$110)/('WSKAŹNIK BUDOWA DANE'!AC$111-'WSKAŹNIK BUDOWA DANE'!AC$110))</f>
        <v>29.953870759056922</v>
      </c>
      <c r="AD33" s="32">
        <f>1+99*(('WSKAŹNIK BUDOWA DANE'!AD33-'WSKAŹNIK BUDOWA DANE'!AD$110)/('WSKAŹNIK BUDOWA DANE'!AD$111-'WSKAŹNIK BUDOWA DANE'!AD$110))</f>
        <v>43.008421052631576</v>
      </c>
      <c r="AE33" s="32">
        <f>1+99*(('WSKAŹNIK BUDOWA DANE'!AE33-'WSKAŹNIK BUDOWA DANE'!AE$110)/('WSKAŹNIK BUDOWA DANE'!AE$111-'WSKAŹNIK BUDOWA DANE'!AE$110))</f>
        <v>2.9455767005944198</v>
      </c>
      <c r="AF33" s="32">
        <f>1+99*(('WSKAŹNIK BUDOWA DANE'!AF33-'WSKAŹNIK BUDOWA DANE'!AF$110)/('WSKAŹNIK BUDOWA DANE'!AF$111-'WSKAŹNIK BUDOWA DANE'!AF$110))</f>
        <v>27.851017456511862</v>
      </c>
      <c r="AG33" s="33">
        <f t="shared" si="9"/>
        <v>22.473755292253831</v>
      </c>
      <c r="AH33" s="34">
        <f t="shared" si="10"/>
        <v>51.160975818531597</v>
      </c>
      <c r="AI33" s="35">
        <f t="shared" si="11"/>
        <v>18.75060975609756</v>
      </c>
      <c r="AJ33" s="30">
        <f t="shared" si="12"/>
        <v>42.24984208531604</v>
      </c>
      <c r="AK33" s="36">
        <v>1</v>
      </c>
      <c r="AL33" s="37">
        <v>10</v>
      </c>
      <c r="AM33" s="37">
        <v>1</v>
      </c>
      <c r="AN33" s="36">
        <f t="shared" si="13"/>
        <v>5.5</v>
      </c>
      <c r="AO33" s="36">
        <f t="shared" si="14"/>
        <v>3.25</v>
      </c>
      <c r="AP33" s="30">
        <f t="shared" si="15"/>
        <v>25.75</v>
      </c>
      <c r="AQ33" s="33">
        <f>'WSKAŹNIK BUDOWA DANE'!AQ33</f>
        <v>40.439024390243901</v>
      </c>
      <c r="AR33" s="38">
        <v>4.3517083111113797E-2</v>
      </c>
      <c r="AS33" s="39">
        <v>31.081024161492</v>
      </c>
      <c r="AT33" s="40">
        <v>4.3190491181461503</v>
      </c>
      <c r="AU33" s="32">
        <v>20.941770322284899</v>
      </c>
      <c r="AV33" s="41">
        <f t="shared" si="16"/>
        <v>25.512578649978778</v>
      </c>
      <c r="AW33" s="30">
        <f t="shared" si="17"/>
        <v>25.609325752704159</v>
      </c>
    </row>
    <row r="34" spans="1:49" x14ac:dyDescent="0.3">
      <c r="A34" s="26">
        <v>27</v>
      </c>
      <c r="B34" s="26">
        <v>2469011</v>
      </c>
      <c r="C34" s="27" t="s">
        <v>67</v>
      </c>
      <c r="D34" s="44">
        <v>299910</v>
      </c>
      <c r="E34" s="29">
        <f t="shared" si="0"/>
        <v>90.977000930371602</v>
      </c>
      <c r="F34" s="48">
        <f t="shared" si="1"/>
        <v>25.119499287413419</v>
      </c>
      <c r="G34" s="30">
        <f t="shared" si="2"/>
        <v>91.906430804404906</v>
      </c>
      <c r="H34" s="31">
        <f t="shared" si="3"/>
        <v>61.935675002870617</v>
      </c>
      <c r="I34" s="32">
        <f>1+99*(('WSKAŹNIK BUDOWA DANE'!I34-'WSKAŹNIK BUDOWA DANE'!I$110)/('WSKAŹNIK BUDOWA DANE'!I$111-'WSKAŹNIK BUDOWA DANE'!I$110))</f>
        <v>41.898493077334905</v>
      </c>
      <c r="J34" s="32">
        <f>1+99*(('WSKAŹNIK BUDOWA DANE'!J34-'WSKAŹNIK BUDOWA DANE'!J$110)/('WSKAŹNIK BUDOWA DANE'!J$111-'WSKAŹNIK BUDOWA DANE'!J$110))</f>
        <v>8.1288186455936717</v>
      </c>
      <c r="K34" s="33">
        <f t="shared" si="4"/>
        <v>18.454951957383074</v>
      </c>
      <c r="L34" s="32">
        <f>1+99*(('WSKAŹNIK BUDOWA DANE'!L34-'WSKAŹNIK BUDOWA DANE'!L$110)/('WSKAŹNIK BUDOWA DANE'!L$111-'WSKAŹNIK BUDOWA DANE'!L$110))</f>
        <v>16.504202953193705</v>
      </c>
      <c r="M34" s="32">
        <f>1+99*(('WSKAŹNIK BUDOWA DANE'!M34-'WSKAŹNIK BUDOWA DANE'!M$110)/('WSKAŹNIK BUDOWA DANE'!M$111-'WSKAŹNIK BUDOWA DANE'!M$110))</f>
        <v>21.483194958487481</v>
      </c>
      <c r="N34" s="32">
        <f>1+99*(('WSKAŹNIK BUDOWA DANE'!N34-'WSKAŹNIK BUDOWA DANE'!N$110)/('WSKAŹNIK BUDOWA DANE'!N$111-'WSKAŹNIK BUDOWA DANE'!N$110))</f>
        <v>30.847345782682108</v>
      </c>
      <c r="O34" s="32">
        <f>1+99*(('WSKAŹNIK BUDOWA DANE'!O34-'WSKAŹNIK BUDOWA DANE'!O$110)/('WSKAŹNIK BUDOWA DANE'!O$111-'WSKAŹNIK BUDOWA DANE'!O$110))</f>
        <v>53.700018811525418</v>
      </c>
      <c r="P34" s="32">
        <f>1+99*(('WSKAŹNIK BUDOWA DANE'!P34-'WSKAŹNIK BUDOWA DANE'!P$110)/('WSKAŹNIK BUDOWA DANE'!P$111-'WSKAŹNIK BUDOWA DANE'!P$110))</f>
        <v>50.153331434212816</v>
      </c>
      <c r="Q34" s="32">
        <f>1+99*(('WSKAŹNIK BUDOWA DANE'!Q34-'WSKAŹNIK BUDOWA DANE'!Q$110)/('WSKAŹNIK BUDOWA DANE'!Q$111-'WSKAŹNIK BUDOWA DANE'!Q$110))</f>
        <v>21.355226567970412</v>
      </c>
      <c r="R34" s="32">
        <f>1+99*(('WSKAŹNIK BUDOWA DANE'!R34-'WSKAŹNIK BUDOWA DANE'!R$110)/('WSKAŹNIK BUDOWA DANE'!R$111-'WSKAŹNIK BUDOWA DANE'!R$110))</f>
        <v>63.128268480544321</v>
      </c>
      <c r="S34" s="32">
        <f>1+99*(('WSKAŹNIK BUDOWA DANE'!S34-'WSKAŹNIK BUDOWA DANE'!S$110)/('WSKAŹNIK BUDOWA DANE'!S$111-'WSKAŹNIK BUDOWA DANE'!S$110))</f>
        <v>1</v>
      </c>
      <c r="T34" s="33">
        <f t="shared" si="5"/>
        <v>20.813076000855879</v>
      </c>
      <c r="U34" s="34">
        <f t="shared" si="6"/>
        <v>52.634634469988519</v>
      </c>
      <c r="V34" s="34">
        <f>1+99*(('WSKAŹNIK BUDOWA DANE'!V34-'WSKAŹNIK BUDOWA DANE'!V$110)/('WSKAŹNIK BUDOWA DANE'!V$111-'WSKAŹNIK BUDOWA DANE'!V$110))</f>
        <v>67.058303741122344</v>
      </c>
      <c r="W34" s="32">
        <f>1+99*(('WSKAŹNIK BUDOWA DANE'!W34-'WSKAŹNIK BUDOWA DANE'!W$110)/('WSKAŹNIK BUDOWA DANE'!W$111-'WSKAŹNIK BUDOWA DANE'!W$110))</f>
        <v>13.071788862032754</v>
      </c>
      <c r="X34" s="32">
        <f>1+99*(('WSKAŹNIK BUDOWA DANE'!X34-'WSKAŹNIK BUDOWA DANE'!X$110)/('WSKAŹNIK BUDOWA DANE'!X$111-'WSKAŹNIK BUDOWA DANE'!X$110))</f>
        <v>46.102916510229356</v>
      </c>
      <c r="Y34" s="32">
        <f>1+99*(('WSKAŹNIK BUDOWA DANE'!Y34-'WSKAŹNIK BUDOWA DANE'!Y$110)/('WSKAŹNIK BUDOWA DANE'!Y$111-'WSKAŹNIK BUDOWA DANE'!Y$110))</f>
        <v>48.623059319307821</v>
      </c>
      <c r="Z34" s="33">
        <f t="shared" si="7"/>
        <v>47.346223125714872</v>
      </c>
      <c r="AA34" s="33">
        <f t="shared" si="8"/>
        <v>58.684040674220711</v>
      </c>
      <c r="AB34" s="32">
        <f>1+99*(('WSKAŹNIK BUDOWA DANE'!AB34-'WSKAŹNIK BUDOWA DANE'!AB$110)/('WSKAŹNIK BUDOWA DANE'!AB$111-'WSKAŹNIK BUDOWA DANE'!AB$110))</f>
        <v>6.9669369860845327</v>
      </c>
      <c r="AC34" s="32">
        <f>1+99*(('WSKAŹNIK BUDOWA DANE'!AC34-'WSKAŹNIK BUDOWA DANE'!AC$110)/('WSKAŹNIK BUDOWA DANE'!AC$111-'WSKAŹNIK BUDOWA DANE'!AC$110))</f>
        <v>45.991628048574185</v>
      </c>
      <c r="AD34" s="32">
        <f>1+99*(('WSKAŹNIK BUDOWA DANE'!AD34-'WSKAŹNIK BUDOWA DANE'!AD$110)/('WSKAŹNIK BUDOWA DANE'!AD$111-'WSKAŹNIK BUDOWA DANE'!AD$110))</f>
        <v>26.869278947368421</v>
      </c>
      <c r="AE34" s="32">
        <f>1+99*(('WSKAŹNIK BUDOWA DANE'!AE34-'WSKAŹNIK BUDOWA DANE'!AE$110)/('WSKAŹNIK BUDOWA DANE'!AE$111-'WSKAŹNIK BUDOWA DANE'!AE$110))</f>
        <v>1</v>
      </c>
      <c r="AF34" s="32">
        <f>1+99*(('WSKAŹNIK BUDOWA DANE'!AF34-'WSKAŹNIK BUDOWA DANE'!AF$110)/('WSKAŹNIK BUDOWA DANE'!AF$111-'WSKAŹNIK BUDOWA DANE'!AF$110))</f>
        <v>25.887752388947074</v>
      </c>
      <c r="AG34" s="33">
        <f t="shared" si="9"/>
        <v>28.071792802182131</v>
      </c>
      <c r="AH34" s="34">
        <f t="shared" si="10"/>
        <v>67.312923093841988</v>
      </c>
      <c r="AI34" s="35">
        <f t="shared" si="11"/>
        <v>39.16667682926829</v>
      </c>
      <c r="AJ34" s="30">
        <f t="shared" si="12"/>
        <v>88.394028719417193</v>
      </c>
      <c r="AK34" s="36">
        <v>4.4249999999999998</v>
      </c>
      <c r="AL34" s="37">
        <v>1</v>
      </c>
      <c r="AM34" s="37">
        <v>1</v>
      </c>
      <c r="AN34" s="36">
        <f t="shared" si="13"/>
        <v>1</v>
      </c>
      <c r="AO34" s="36">
        <f t="shared" si="14"/>
        <v>2.7124999999999999</v>
      </c>
      <c r="AP34" s="30">
        <f t="shared" si="15"/>
        <v>19.837499999999999</v>
      </c>
      <c r="AQ34" s="33">
        <f>'WSKAŹNIK BUDOWA DANE'!AQ34</f>
        <v>92.957317073170728</v>
      </c>
      <c r="AR34" s="38">
        <v>1.7797565181578E-2</v>
      </c>
      <c r="AS34" s="39">
        <v>13.3025016836676</v>
      </c>
      <c r="AT34" s="40">
        <v>3.1513459535353001</v>
      </c>
      <c r="AU34" s="32">
        <v>15.5502900042121</v>
      </c>
      <c r="AV34" s="41">
        <f t="shared" si="16"/>
        <v>14.382550502694261</v>
      </c>
      <c r="AW34" s="30">
        <f t="shared" si="17"/>
        <v>14.435369221063283</v>
      </c>
    </row>
    <row r="35" spans="1:49" x14ac:dyDescent="0.3">
      <c r="A35" s="26">
        <v>28</v>
      </c>
      <c r="B35" s="26">
        <v>1603011</v>
      </c>
      <c r="C35" s="27" t="s">
        <v>115</v>
      </c>
      <c r="D35" s="44">
        <v>62399</v>
      </c>
      <c r="E35" s="29">
        <f t="shared" si="0"/>
        <v>43.951837003830981</v>
      </c>
      <c r="F35" s="48">
        <f t="shared" si="1"/>
        <v>13.84971756217913</v>
      </c>
      <c r="G35" s="30">
        <f t="shared" si="2"/>
        <v>35.50320946885865</v>
      </c>
      <c r="H35" s="31">
        <f t="shared" si="3"/>
        <v>25.418066293709725</v>
      </c>
      <c r="I35" s="32">
        <f>1+99*(('WSKAŹNIK BUDOWA DANE'!I35-'WSKAŹNIK BUDOWA DANE'!I$110)/('WSKAŹNIK BUDOWA DANE'!I$111-'WSKAŹNIK BUDOWA DANE'!I$110))</f>
        <v>4.7802217795722584</v>
      </c>
      <c r="J35" s="32">
        <f>1+99*(('WSKAŹNIK BUDOWA DANE'!J35-'WSKAŹNIK BUDOWA DANE'!J$110)/('WSKAŹNIK BUDOWA DANE'!J$111-'WSKAŹNIK BUDOWA DANE'!J$110))</f>
        <v>1</v>
      </c>
      <c r="K35" s="33">
        <f t="shared" si="4"/>
        <v>2.186371830126856</v>
      </c>
      <c r="L35" s="32">
        <f>1+99*(('WSKAŹNIK BUDOWA DANE'!L35-'WSKAŹNIK BUDOWA DANE'!L$110)/('WSKAŹNIK BUDOWA DANE'!L$111-'WSKAŹNIK BUDOWA DANE'!L$110))</f>
        <v>1</v>
      </c>
      <c r="M35" s="32">
        <f>1+99*(('WSKAŹNIK BUDOWA DANE'!M35-'WSKAŹNIK BUDOWA DANE'!M$110)/('WSKAŹNIK BUDOWA DANE'!M$111-'WSKAŹNIK BUDOWA DANE'!M$110))</f>
        <v>18.228563358387202</v>
      </c>
      <c r="N35" s="32">
        <f>1+99*(('WSKAŹNIK BUDOWA DANE'!N35-'WSKAŹNIK BUDOWA DANE'!N$110)/('WSKAŹNIK BUDOWA DANE'!N$111-'WSKAŹNIK BUDOWA DANE'!N$110))</f>
        <v>11.246864617432285</v>
      </c>
      <c r="O35" s="32">
        <f>1+99*(('WSKAŹNIK BUDOWA DANE'!O35-'WSKAŹNIK BUDOWA DANE'!O$110)/('WSKAŹNIK BUDOWA DANE'!O$111-'WSKAŹNIK BUDOWA DANE'!O$110))</f>
        <v>58.436738446253635</v>
      </c>
      <c r="P35" s="32">
        <f>1+99*(('WSKAŹNIK BUDOWA DANE'!P35-'WSKAŹNIK BUDOWA DANE'!P$110)/('WSKAŹNIK BUDOWA DANE'!P$111-'WSKAŹNIK BUDOWA DANE'!P$110))</f>
        <v>1</v>
      </c>
      <c r="Q35" s="32">
        <f>1+99*(('WSKAŹNIK BUDOWA DANE'!Q35-'WSKAŹNIK BUDOWA DANE'!Q$110)/('WSKAŹNIK BUDOWA DANE'!Q$111-'WSKAŹNIK BUDOWA DANE'!Q$110))</f>
        <v>1</v>
      </c>
      <c r="R35" s="32">
        <f>1+99*(('WSKAŹNIK BUDOWA DANE'!R35-'WSKAŹNIK BUDOWA DANE'!R$110)/('WSKAŹNIK BUDOWA DANE'!R$111-'WSKAŹNIK BUDOWA DANE'!R$110))</f>
        <v>1</v>
      </c>
      <c r="S35" s="32">
        <f>1+99*(('WSKAŹNIK BUDOWA DANE'!S35-'WSKAŹNIK BUDOWA DANE'!S$110)/('WSKAŹNIK BUDOWA DANE'!S$111-'WSKAŹNIK BUDOWA DANE'!S$110))</f>
        <v>78.186333114312788</v>
      </c>
      <c r="T35" s="33">
        <f t="shared" si="5"/>
        <v>5.0264145652257719</v>
      </c>
      <c r="U35" s="34">
        <f t="shared" si="6"/>
        <v>7.2038112043053486</v>
      </c>
      <c r="V35" s="34">
        <f>1+99*(('WSKAŹNIK BUDOWA DANE'!V35-'WSKAŹNIK BUDOWA DANE'!V$110)/('WSKAŹNIK BUDOWA DANE'!V$111-'WSKAŹNIK BUDOWA DANE'!V$110))</f>
        <v>45.302020064424106</v>
      </c>
      <c r="W35" s="32">
        <f>1+99*(('WSKAŹNIK BUDOWA DANE'!W35-'WSKAŹNIK BUDOWA DANE'!W$110)/('WSKAŹNIK BUDOWA DANE'!W$111-'WSKAŹNIK BUDOWA DANE'!W$110))</f>
        <v>1</v>
      </c>
      <c r="X35" s="32">
        <f>1+99*(('WSKAŹNIK BUDOWA DANE'!X35-'WSKAŹNIK BUDOWA DANE'!X$110)/('WSKAŹNIK BUDOWA DANE'!X$111-'WSKAŹNIK BUDOWA DANE'!X$110))</f>
        <v>93.065479997204392</v>
      </c>
      <c r="Y35" s="32">
        <f>1+99*(('WSKAŹNIK BUDOWA DANE'!Y35-'WSKAŹNIK BUDOWA DANE'!Y$110)/('WSKAŹNIK BUDOWA DANE'!Y$111-'WSKAŹNIK BUDOWA DANE'!Y$110))</f>
        <v>35.790720922472296</v>
      </c>
      <c r="Z35" s="33">
        <f t="shared" si="7"/>
        <v>57.713781907754672</v>
      </c>
      <c r="AA35" s="33">
        <f t="shared" si="8"/>
        <v>73.433177691359475</v>
      </c>
      <c r="AB35" s="32">
        <f>1+99*(('WSKAŹNIK BUDOWA DANE'!AB35-'WSKAŹNIK BUDOWA DANE'!AB$110)/('WSKAŹNIK BUDOWA DANE'!AB$111-'WSKAŹNIK BUDOWA DANE'!AB$110))</f>
        <v>1</v>
      </c>
      <c r="AC35" s="32">
        <f>1+99*(('WSKAŹNIK BUDOWA DANE'!AC35-'WSKAŹNIK BUDOWA DANE'!AC$110)/('WSKAŹNIK BUDOWA DANE'!AC$111-'WSKAŹNIK BUDOWA DANE'!AC$110))</f>
        <v>1</v>
      </c>
      <c r="AD35" s="32">
        <f>1+99*(('WSKAŹNIK BUDOWA DANE'!AD35-'WSKAŹNIK BUDOWA DANE'!AD$110)/('WSKAŹNIK BUDOWA DANE'!AD$111-'WSKAŹNIK BUDOWA DANE'!AD$110))</f>
        <v>4.253022556390988</v>
      </c>
      <c r="AE35" s="32">
        <f>1+99*(('WSKAŹNIK BUDOWA DANE'!AE35-'WSKAŹNIK BUDOWA DANE'!AE$110)/('WSKAŹNIK BUDOWA DANE'!AE$111-'WSKAŹNIK BUDOWA DANE'!AE$110))</f>
        <v>2.7088483107150969</v>
      </c>
      <c r="AF35" s="32">
        <f>1+99*(('WSKAŹNIK BUDOWA DANE'!AF35-'WSKAŹNIK BUDOWA DANE'!AF$110)/('WSKAŹNIK BUDOWA DANE'!AF$111-'WSKAŹNIK BUDOWA DANE'!AF$110))</f>
        <v>1</v>
      </c>
      <c r="AG35" s="33">
        <f t="shared" si="9"/>
        <v>22.182566069458744</v>
      </c>
      <c r="AH35" s="34">
        <f t="shared" si="10"/>
        <v>50.320811213456437</v>
      </c>
      <c r="AI35" s="35">
        <f t="shared" si="11"/>
        <v>29.689237804878054</v>
      </c>
      <c r="AJ35" s="30">
        <f t="shared" si="12"/>
        <v>66.973217669600388</v>
      </c>
      <c r="AK35" s="36">
        <v>4.4249999999999998</v>
      </c>
      <c r="AL35" s="37">
        <v>10</v>
      </c>
      <c r="AM35" s="37">
        <v>1</v>
      </c>
      <c r="AN35" s="36">
        <f t="shared" si="13"/>
        <v>5.5</v>
      </c>
      <c r="AO35" s="36">
        <f t="shared" si="14"/>
        <v>4.9625000000000004</v>
      </c>
      <c r="AP35" s="30">
        <f t="shared" si="15"/>
        <v>44.587500000000006</v>
      </c>
      <c r="AQ35" s="33">
        <f>'WSKAŹNIK BUDOWA DANE'!AQ35</f>
        <v>63.076219512195124</v>
      </c>
      <c r="AR35" s="38">
        <v>3.1071231916138701E-2</v>
      </c>
      <c r="AS35" s="39">
        <v>22.4778751510114</v>
      </c>
      <c r="AT35" s="40">
        <v>3.06652953775605</v>
      </c>
      <c r="AU35" s="32">
        <v>15.158678462698701</v>
      </c>
      <c r="AV35" s="41">
        <f t="shared" si="16"/>
        <v>18.459005442841896</v>
      </c>
      <c r="AW35" s="30">
        <f t="shared" si="17"/>
        <v>18.527913256139744</v>
      </c>
    </row>
    <row r="36" spans="1:49" x14ac:dyDescent="0.3">
      <c r="A36" s="26">
        <v>29</v>
      </c>
      <c r="B36" s="26">
        <v>2661011</v>
      </c>
      <c r="C36" s="27" t="s">
        <v>94</v>
      </c>
      <c r="D36" s="44">
        <v>198046</v>
      </c>
      <c r="E36" s="29">
        <f t="shared" si="0"/>
        <v>38.599515884626612</v>
      </c>
      <c r="F36" s="48">
        <f t="shared" si="1"/>
        <v>12.567010906844089</v>
      </c>
      <c r="G36" s="30">
        <f t="shared" si="2"/>
        <v>74.402065441064536</v>
      </c>
      <c r="H36" s="31">
        <f t="shared" si="3"/>
        <v>50.602677526752942</v>
      </c>
      <c r="I36" s="32">
        <f>1+99*(('WSKAŹNIK BUDOWA DANE'!I36-'WSKAŹNIK BUDOWA DANE'!I$110)/('WSKAŹNIK BUDOWA DANE'!I$111-'WSKAŹNIK BUDOWA DANE'!I$110))</f>
        <v>40.304545111622922</v>
      </c>
      <c r="J36" s="32">
        <f>1+99*(('WSKAŹNIK BUDOWA DANE'!J36-'WSKAŹNIK BUDOWA DANE'!J$110)/('WSKAŹNIK BUDOWA DANE'!J$111-'WSKAŹNIK BUDOWA DANE'!J$110))</f>
        <v>22.590983912828221</v>
      </c>
      <c r="K36" s="33">
        <f t="shared" si="4"/>
        <v>30.174812844995952</v>
      </c>
      <c r="L36" s="32">
        <f>1+99*(('WSKAŹNIK BUDOWA DANE'!L36-'WSKAŹNIK BUDOWA DANE'!L$110)/('WSKAŹNIK BUDOWA DANE'!L$111-'WSKAŹNIK BUDOWA DANE'!L$110))</f>
        <v>12.739357289953647</v>
      </c>
      <c r="M36" s="32">
        <f>1+99*(('WSKAŹNIK BUDOWA DANE'!M36-'WSKAŹNIK BUDOWA DANE'!M$110)/('WSKAŹNIK BUDOWA DANE'!M$111-'WSKAŹNIK BUDOWA DANE'!M$110))</f>
        <v>2.5509313492824832</v>
      </c>
      <c r="N36" s="32">
        <f>1+99*(('WSKAŹNIK BUDOWA DANE'!N36-'WSKAŹNIK BUDOWA DANE'!N$110)/('WSKAŹNIK BUDOWA DANE'!N$111-'WSKAŹNIK BUDOWA DANE'!N$110))</f>
        <v>20.371078595775419</v>
      </c>
      <c r="O36" s="32">
        <f>1+99*(('WSKAŹNIK BUDOWA DANE'!O36-'WSKAŹNIK BUDOWA DANE'!O$110)/('WSKAŹNIK BUDOWA DANE'!O$111-'WSKAŹNIK BUDOWA DANE'!O$110))</f>
        <v>22.168138145314632</v>
      </c>
      <c r="P36" s="32">
        <f>1+99*(('WSKAŹNIK BUDOWA DANE'!P36-'WSKAŹNIK BUDOWA DANE'!P$110)/('WSKAŹNIK BUDOWA DANE'!P$111-'WSKAŹNIK BUDOWA DANE'!P$110))</f>
        <v>42.352838427084791</v>
      </c>
      <c r="Q36" s="32">
        <f>1+99*(('WSKAŹNIK BUDOWA DANE'!Q36-'WSKAŹNIK BUDOWA DANE'!Q$110)/('WSKAŹNIK BUDOWA DANE'!Q$111-'WSKAŹNIK BUDOWA DANE'!Q$110))</f>
        <v>47.237258010765338</v>
      </c>
      <c r="R36" s="32">
        <f>1+99*(('WSKAŹNIK BUDOWA DANE'!R36-'WSKAŹNIK BUDOWA DANE'!R$110)/('WSKAŹNIK BUDOWA DANE'!R$111-'WSKAŹNIK BUDOWA DANE'!R$110))</f>
        <v>32.361214061379684</v>
      </c>
      <c r="S36" s="32">
        <f>1+99*(('WSKAŹNIK BUDOWA DANE'!S36-'WSKAŹNIK BUDOWA DANE'!S$110)/('WSKAŹNIK BUDOWA DANE'!S$111-'WSKAŹNIK BUDOWA DANE'!S$110))</f>
        <v>1</v>
      </c>
      <c r="T36" s="33">
        <f t="shared" si="5"/>
        <v>14.518984318258417</v>
      </c>
      <c r="U36" s="34">
        <f t="shared" si="6"/>
        <v>34.521509790902215</v>
      </c>
      <c r="V36" s="34">
        <f>1+99*(('WSKAŹNIK BUDOWA DANE'!V36-'WSKAŹNIK BUDOWA DANE'!V$110)/('WSKAŹNIK BUDOWA DANE'!V$111-'WSKAŹNIK BUDOWA DANE'!V$110))</f>
        <v>54.507131550245894</v>
      </c>
      <c r="W36" s="32">
        <f>1+99*(('WSKAŹNIK BUDOWA DANE'!W36-'WSKAŹNIK BUDOWA DANE'!W$110)/('WSKAŹNIK BUDOWA DANE'!W$111-'WSKAŹNIK BUDOWA DANE'!W$110))</f>
        <v>4.8071632608217971</v>
      </c>
      <c r="X36" s="32">
        <f>1+99*(('WSKAŹNIK BUDOWA DANE'!X36-'WSKAŹNIK BUDOWA DANE'!X$110)/('WSKAŹNIK BUDOWA DANE'!X$111-'WSKAŹNIK BUDOWA DANE'!X$110))</f>
        <v>80.815223952371937</v>
      </c>
      <c r="Y36" s="32">
        <f>1+99*(('WSKAŹNIK BUDOWA DANE'!Y36-'WSKAŹNIK BUDOWA DANE'!Y$110)/('WSKAŹNIK BUDOWA DANE'!Y$111-'WSKAŹNIK BUDOWA DANE'!Y$110))</f>
        <v>28.693300251199599</v>
      </c>
      <c r="Z36" s="33">
        <f t="shared" si="7"/>
        <v>48.154496007468978</v>
      </c>
      <c r="AA36" s="33">
        <f t="shared" si="8"/>
        <v>59.83390900203581</v>
      </c>
      <c r="AB36" s="32">
        <f>1+99*(('WSKAŹNIK BUDOWA DANE'!AB36-'WSKAŹNIK BUDOWA DANE'!AB$110)/('WSKAŹNIK BUDOWA DANE'!AB$111-'WSKAŹNIK BUDOWA DANE'!AB$110))</f>
        <v>9.2110795157428793</v>
      </c>
      <c r="AC36" s="32">
        <f>1+99*(('WSKAŹNIK BUDOWA DANE'!AC36-'WSKAŹNIK BUDOWA DANE'!AC$110)/('WSKAŹNIK BUDOWA DANE'!AC$111-'WSKAŹNIK BUDOWA DANE'!AC$110))</f>
        <v>34.617693237105129</v>
      </c>
      <c r="AD36" s="32">
        <f>1+99*(('WSKAŹNIK BUDOWA DANE'!AD36-'WSKAŹNIK BUDOWA DANE'!AD$110)/('WSKAŹNIK BUDOWA DANE'!AD$111-'WSKAŹNIK BUDOWA DANE'!AD$110))</f>
        <v>12.578947368421051</v>
      </c>
      <c r="AE36" s="32">
        <f>1+99*(('WSKAŹNIK BUDOWA DANE'!AE36-'WSKAŹNIK BUDOWA DANE'!AE$110)/('WSKAŹNIK BUDOWA DANE'!AE$111-'WSKAŹNIK BUDOWA DANE'!AE$110))</f>
        <v>1</v>
      </c>
      <c r="AF36" s="32">
        <f>1+99*(('WSKAŹNIK BUDOWA DANE'!AF36-'WSKAŹNIK BUDOWA DANE'!AF$110)/('WSKAŹNIK BUDOWA DANE'!AF$111-'WSKAŹNIK BUDOWA DANE'!AF$110))</f>
        <v>26.004443049729627</v>
      </c>
      <c r="AG36" s="33">
        <f t="shared" si="9"/>
        <v>28.608557423278526</v>
      </c>
      <c r="AH36" s="34">
        <f t="shared" si="10"/>
        <v>68.861643309421964</v>
      </c>
      <c r="AI36" s="35">
        <f t="shared" si="11"/>
        <v>0.5</v>
      </c>
      <c r="AJ36" s="30">
        <f t="shared" si="12"/>
        <v>1</v>
      </c>
      <c r="AK36" s="36">
        <v>1</v>
      </c>
      <c r="AL36" s="37">
        <v>1</v>
      </c>
      <c r="AM36" s="37">
        <v>1</v>
      </c>
      <c r="AN36" s="36">
        <f t="shared" si="13"/>
        <v>1</v>
      </c>
      <c r="AO36" s="36">
        <f t="shared" si="14"/>
        <v>1</v>
      </c>
      <c r="AP36" s="30">
        <f t="shared" si="15"/>
        <v>1</v>
      </c>
      <c r="AQ36" s="33">
        <f>'WSKAŹNIK BUDOWA DANE'!AQ36</f>
        <v>1</v>
      </c>
      <c r="AR36" s="38">
        <v>0</v>
      </c>
      <c r="AS36" s="39">
        <v>1</v>
      </c>
      <c r="AT36" s="40">
        <v>0</v>
      </c>
      <c r="AU36" s="32">
        <v>1</v>
      </c>
      <c r="AV36" s="41">
        <f t="shared" si="16"/>
        <v>1</v>
      </c>
      <c r="AW36" s="30">
        <f t="shared" si="17"/>
        <v>1</v>
      </c>
    </row>
    <row r="37" spans="1:49" x14ac:dyDescent="0.3">
      <c r="A37" s="26">
        <v>30</v>
      </c>
      <c r="B37" s="26">
        <v>3208011</v>
      </c>
      <c r="C37" s="27" t="s">
        <v>80</v>
      </c>
      <c r="D37" s="44">
        <v>46671</v>
      </c>
      <c r="E37" s="29">
        <f t="shared" si="0"/>
        <v>55.900993469999918</v>
      </c>
      <c r="F37" s="48">
        <f t="shared" si="1"/>
        <v>16.713384032002796</v>
      </c>
      <c r="G37" s="30">
        <f t="shared" si="2"/>
        <v>46.64342865848338</v>
      </c>
      <c r="H37" s="31">
        <f t="shared" si="3"/>
        <v>32.630671454695808</v>
      </c>
      <c r="I37" s="32">
        <f>1+99*(('WSKAŹNIK BUDOWA DANE'!I37-'WSKAŹNIK BUDOWA DANE'!I$110)/('WSKAŹNIK BUDOWA DANE'!I$111-'WSKAŹNIK BUDOWA DANE'!I$110))</f>
        <v>74.2851203732762</v>
      </c>
      <c r="J37" s="32">
        <f>1+99*(('WSKAŹNIK BUDOWA DANE'!J37-'WSKAŹNIK BUDOWA DANE'!J$110)/('WSKAŹNIK BUDOWA DANE'!J$111-'WSKAŹNIK BUDOWA DANE'!J$110))</f>
        <v>46.810117631934204</v>
      </c>
      <c r="K37" s="33">
        <f t="shared" si="4"/>
        <v>58.968595226403785</v>
      </c>
      <c r="L37" s="32">
        <f>1+99*(('WSKAŹNIK BUDOWA DANE'!L37-'WSKAŹNIK BUDOWA DANE'!L$110)/('WSKAŹNIK BUDOWA DANE'!L$111-'WSKAŹNIK BUDOWA DANE'!L$110))</f>
        <v>14.365097087138615</v>
      </c>
      <c r="M37" s="32">
        <f>1+99*(('WSKAŹNIK BUDOWA DANE'!M37-'WSKAŹNIK BUDOWA DANE'!M$110)/('WSKAŹNIK BUDOWA DANE'!M$111-'WSKAŹNIK BUDOWA DANE'!M$110))</f>
        <v>7.5812978080606745</v>
      </c>
      <c r="N37" s="32">
        <f>1+99*(('WSKAŹNIK BUDOWA DANE'!N37-'WSKAŹNIK BUDOWA DANE'!N$110)/('WSKAŹNIK BUDOWA DANE'!N$111-'WSKAŹNIK BUDOWA DANE'!N$110))</f>
        <v>55.800120439944067</v>
      </c>
      <c r="O37" s="32">
        <f>1+99*(('WSKAŹNIK BUDOWA DANE'!O37-'WSKAŹNIK BUDOWA DANE'!O$110)/('WSKAŹNIK BUDOWA DANE'!O$111-'WSKAŹNIK BUDOWA DANE'!O$110))</f>
        <v>21.378854024835455</v>
      </c>
      <c r="P37" s="32">
        <f>1+99*(('WSKAŹNIK BUDOWA DANE'!P37-'WSKAŹNIK BUDOWA DANE'!P$110)/('WSKAŹNIK BUDOWA DANE'!P$111-'WSKAŹNIK BUDOWA DANE'!P$110))</f>
        <v>36.095730706993415</v>
      </c>
      <c r="Q37" s="32">
        <f>1+99*(('WSKAŹNIK BUDOWA DANE'!Q37-'WSKAŹNIK BUDOWA DANE'!Q$110)/('WSKAŹNIK BUDOWA DANE'!Q$111-'WSKAŹNIK BUDOWA DANE'!Q$110))</f>
        <v>1</v>
      </c>
      <c r="R37" s="32">
        <f>1+99*(('WSKAŹNIK BUDOWA DANE'!R37-'WSKAŹNIK BUDOWA DANE'!R$110)/('WSKAŹNIK BUDOWA DANE'!R$111-'WSKAŹNIK BUDOWA DANE'!R$110))</f>
        <v>1</v>
      </c>
      <c r="S37" s="32">
        <f>1+99*(('WSKAŹNIK BUDOWA DANE'!S37-'WSKAŹNIK BUDOWA DANE'!S$110)/('WSKAŹNIK BUDOWA DANE'!S$111-'WSKAŹNIK BUDOWA DANE'!S$110))</f>
        <v>1</v>
      </c>
      <c r="T37" s="33">
        <f t="shared" si="5"/>
        <v>8.6690604912494464</v>
      </c>
      <c r="U37" s="34">
        <f t="shared" si="6"/>
        <v>17.686610494036053</v>
      </c>
      <c r="V37" s="34">
        <f>1+99*(('WSKAŹNIK BUDOWA DANE'!V37-'WSKAŹNIK BUDOWA DANE'!V$110)/('WSKAŹNIK BUDOWA DANE'!V$111-'WSKAŹNIK BUDOWA DANE'!V$110))</f>
        <v>30.615840136273061</v>
      </c>
      <c r="W37" s="32">
        <f>1+99*(('WSKAŹNIK BUDOWA DANE'!W37-'WSKAŹNIK BUDOWA DANE'!W$110)/('WSKAŹNIK BUDOWA DANE'!W$111-'WSKAŹNIK BUDOWA DANE'!W$110))</f>
        <v>17.962562562562553</v>
      </c>
      <c r="X37" s="32">
        <f>1+99*(('WSKAŹNIK BUDOWA DANE'!X37-'WSKAŹNIK BUDOWA DANE'!X$110)/('WSKAŹNIK BUDOWA DANE'!X$111-'WSKAŹNIK BUDOWA DANE'!X$110))</f>
        <v>20.920405091618829</v>
      </c>
      <c r="Y37" s="32">
        <f>1+99*(('WSKAŹNIK BUDOWA DANE'!Y37-'WSKAŹNIK BUDOWA DANE'!Y$110)/('WSKAŹNIK BUDOWA DANE'!Y$111-'WSKAŹNIK BUDOWA DANE'!Y$110))</f>
        <v>44.400401096229146</v>
      </c>
      <c r="Z37" s="33">
        <f t="shared" si="7"/>
        <v>30.477440462799208</v>
      </c>
      <c r="AA37" s="33">
        <f t="shared" si="8"/>
        <v>34.686107116449527</v>
      </c>
      <c r="AB37" s="32">
        <f>1+99*(('WSKAŹNIK BUDOWA DANE'!AB37-'WSKAŹNIK BUDOWA DANE'!AB$110)/('WSKAŹNIK BUDOWA DANE'!AB$111-'WSKAŹNIK BUDOWA DANE'!AB$110))</f>
        <v>39.272571294508722</v>
      </c>
      <c r="AC37" s="32">
        <f>1+99*(('WSKAŹNIK BUDOWA DANE'!AC37-'WSKAŹNIK BUDOWA DANE'!AC$110)/('WSKAŹNIK BUDOWA DANE'!AC$111-'WSKAŹNIK BUDOWA DANE'!AC$110))</f>
        <v>1</v>
      </c>
      <c r="AD37" s="32">
        <f>1+99*(('WSKAŹNIK BUDOWA DANE'!AD37-'WSKAŹNIK BUDOWA DANE'!AD$110)/('WSKAŹNIK BUDOWA DANE'!AD$111-'WSKAŹNIK BUDOWA DANE'!AD$110))</f>
        <v>100</v>
      </c>
      <c r="AE37" s="32">
        <f>1+99*(('WSKAŹNIK BUDOWA DANE'!AE37-'WSKAŹNIK BUDOWA DANE'!AE$110)/('WSKAŹNIK BUDOWA DANE'!AE$111-'WSKAŹNIK BUDOWA DANE'!AE$110))</f>
        <v>1</v>
      </c>
      <c r="AF37" s="32">
        <f>1+99*(('WSKAŹNIK BUDOWA DANE'!AF37-'WSKAŹNIK BUDOWA DANE'!AF$110)/('WSKAŹNIK BUDOWA DANE'!AF$111-'WSKAŹNIK BUDOWA DANE'!AF$110))</f>
        <v>1</v>
      </c>
      <c r="AG37" s="33">
        <f t="shared" si="9"/>
        <v>26.980205758142453</v>
      </c>
      <c r="AH37" s="34">
        <f t="shared" si="10"/>
        <v>64.163380713950602</v>
      </c>
      <c r="AI37" s="35">
        <f t="shared" si="11"/>
        <v>32.365457317073172</v>
      </c>
      <c r="AJ37" s="30">
        <f t="shared" si="12"/>
        <v>73.021981724007247</v>
      </c>
      <c r="AK37" s="36">
        <v>4.4249999999999998</v>
      </c>
      <c r="AL37" s="37">
        <v>10</v>
      </c>
      <c r="AM37" s="37">
        <v>10</v>
      </c>
      <c r="AN37" s="36">
        <f t="shared" si="13"/>
        <v>10</v>
      </c>
      <c r="AO37" s="36">
        <f t="shared" si="14"/>
        <v>7.2125000000000004</v>
      </c>
      <c r="AP37" s="30">
        <f t="shared" si="15"/>
        <v>69.337500000000006</v>
      </c>
      <c r="AQ37" s="33">
        <f>'WSKAŹNIK BUDOWA DANE'!AQ37</f>
        <v>63.579268292682926</v>
      </c>
      <c r="AR37" s="38">
        <v>4.0452448418926298E-2</v>
      </c>
      <c r="AS37" s="39">
        <v>28.962606665851201</v>
      </c>
      <c r="AT37" s="40">
        <v>4.2598690516253503</v>
      </c>
      <c r="AU37" s="32">
        <v>20.6685260821912</v>
      </c>
      <c r="AV37" s="41">
        <f t="shared" si="16"/>
        <v>24.466597460239342</v>
      </c>
      <c r="AW37" s="30">
        <f t="shared" si="17"/>
        <v>24.559216247822622</v>
      </c>
    </row>
    <row r="38" spans="1:49" x14ac:dyDescent="0.3">
      <c r="A38" s="26">
        <v>31</v>
      </c>
      <c r="B38" s="26">
        <v>3062011</v>
      </c>
      <c r="C38" s="27" t="s">
        <v>102</v>
      </c>
      <c r="D38" s="44">
        <v>75875</v>
      </c>
      <c r="E38" s="29">
        <f t="shared" si="0"/>
        <v>40.800691301703338</v>
      </c>
      <c r="F38" s="48">
        <f t="shared" si="1"/>
        <v>13.094532012951399</v>
      </c>
      <c r="G38" s="30">
        <f t="shared" si="2"/>
        <v>54.175192487538247</v>
      </c>
      <c r="H38" s="31">
        <f t="shared" si="3"/>
        <v>37.507024221198186</v>
      </c>
      <c r="I38" s="32">
        <f>1+99*(('WSKAŹNIK BUDOWA DANE'!I38-'WSKAŹNIK BUDOWA DANE'!I$110)/('WSKAŹNIK BUDOWA DANE'!I$111-'WSKAŹNIK BUDOWA DANE'!I$110))</f>
        <v>53.850016474464532</v>
      </c>
      <c r="J38" s="32">
        <f>1+99*(('WSKAŹNIK BUDOWA DANE'!J38-'WSKAŹNIK BUDOWA DANE'!J$110)/('WSKAŹNIK BUDOWA DANE'!J$111-'WSKAŹNIK BUDOWA DANE'!J$110))</f>
        <v>1</v>
      </c>
      <c r="K38" s="33">
        <f t="shared" si="4"/>
        <v>7.3382570460882963</v>
      </c>
      <c r="L38" s="32">
        <f>1+99*(('WSKAŹNIK BUDOWA DANE'!L38-'WSKAŹNIK BUDOWA DANE'!L$110)/('WSKAŹNIK BUDOWA DANE'!L$111-'WSKAŹNIK BUDOWA DANE'!L$110))</f>
        <v>11.462991458623771</v>
      </c>
      <c r="M38" s="32">
        <f>1+99*(('WSKAŹNIK BUDOWA DANE'!M38-'WSKAŹNIK BUDOWA DANE'!M$110)/('WSKAŹNIK BUDOWA DANE'!M$111-'WSKAŹNIK BUDOWA DANE'!M$110))</f>
        <v>19.216815485996658</v>
      </c>
      <c r="N38" s="32">
        <f>1+99*(('WSKAŹNIK BUDOWA DANE'!N38-'WSKAŹNIK BUDOWA DANE'!N$110)/('WSKAŹNIK BUDOWA DANE'!N$111-'WSKAŹNIK BUDOWA DANE'!N$110))</f>
        <v>26.280821295413151</v>
      </c>
      <c r="O38" s="32">
        <f>1+99*(('WSKAŹNIK BUDOWA DANE'!O38-'WSKAŹNIK BUDOWA DANE'!O$110)/('WSKAŹNIK BUDOWA DANE'!O$111-'WSKAŹNIK BUDOWA DANE'!O$110))</f>
        <v>45.236919247790318</v>
      </c>
      <c r="P38" s="32">
        <f>1+99*(('WSKAŹNIK BUDOWA DANE'!P38-'WSKAŹNIK BUDOWA DANE'!P$110)/('WSKAŹNIK BUDOWA DANE'!P$111-'WSKAŹNIK BUDOWA DANE'!P$110))</f>
        <v>44.175033880094482</v>
      </c>
      <c r="Q38" s="32">
        <f>1+99*(('WSKAŹNIK BUDOWA DANE'!Q38-'WSKAŹNIK BUDOWA DANE'!Q$110)/('WSKAŹNIK BUDOWA DANE'!Q$111-'WSKAŹNIK BUDOWA DANE'!Q$110))</f>
        <v>1</v>
      </c>
      <c r="R38" s="32">
        <f>1+99*(('WSKAŹNIK BUDOWA DANE'!R38-'WSKAŹNIK BUDOWA DANE'!R$110)/('WSKAŹNIK BUDOWA DANE'!R$111-'WSKAŹNIK BUDOWA DANE'!R$110))</f>
        <v>1</v>
      </c>
      <c r="S38" s="32">
        <f>1+99*(('WSKAŹNIK BUDOWA DANE'!S38-'WSKAŹNIK BUDOWA DANE'!S$110)/('WSKAŹNIK BUDOWA DANE'!S$111-'WSKAŹNIK BUDOWA DANE'!S$110))</f>
        <v>32.738714991762734</v>
      </c>
      <c r="T38" s="33">
        <f t="shared" si="5"/>
        <v>11.202810143313894</v>
      </c>
      <c r="U38" s="34">
        <f t="shared" si="6"/>
        <v>24.978230265055206</v>
      </c>
      <c r="V38" s="34">
        <f>1+99*(('WSKAŹNIK BUDOWA DANE'!V38-'WSKAŹNIK BUDOWA DANE'!V$110)/('WSKAŹNIK BUDOWA DANE'!V$111-'WSKAŹNIK BUDOWA DANE'!V$110))</f>
        <v>61.72271828665567</v>
      </c>
      <c r="W38" s="32">
        <f>1+99*(('WSKAŹNIK BUDOWA DANE'!W38-'WSKAŹNIK BUDOWA DANE'!W$110)/('WSKAŹNIK BUDOWA DANE'!W$111-'WSKAŹNIK BUDOWA DANE'!W$110))</f>
        <v>9.0699556699556609</v>
      </c>
      <c r="X38" s="32">
        <f>1+99*(('WSKAŹNIK BUDOWA DANE'!X38-'WSKAŹNIK BUDOWA DANE'!X$110)/('WSKAŹNIK BUDOWA DANE'!X$111-'WSKAŹNIK BUDOWA DANE'!X$110))</f>
        <v>49.822078575248504</v>
      </c>
      <c r="Y38" s="32">
        <f>1+99*(('WSKAŹNIK BUDOWA DANE'!Y38-'WSKAŹNIK BUDOWA DANE'!Y$110)/('WSKAŹNIK BUDOWA DANE'!Y$111-'WSKAŹNIK BUDOWA DANE'!Y$110))</f>
        <v>45.92802541030882</v>
      </c>
      <c r="Z38" s="33">
        <f t="shared" si="7"/>
        <v>47.835443875837676</v>
      </c>
      <c r="AA38" s="33">
        <f t="shared" si="8"/>
        <v>59.380017810872062</v>
      </c>
      <c r="AB38" s="32">
        <f>1+99*(('WSKAŹNIK BUDOWA DANE'!AB38-'WSKAŹNIK BUDOWA DANE'!AB$110)/('WSKAŹNIK BUDOWA DANE'!AB$111-'WSKAŹNIK BUDOWA DANE'!AB$110))</f>
        <v>1</v>
      </c>
      <c r="AC38" s="32">
        <f>1+99*(('WSKAŹNIK BUDOWA DANE'!AC38-'WSKAŹNIK BUDOWA DANE'!AC$110)/('WSKAŹNIK BUDOWA DANE'!AC$111-'WSKAŹNIK BUDOWA DANE'!AC$110))</f>
        <v>1</v>
      </c>
      <c r="AD38" s="32">
        <f>1+99*(('WSKAŹNIK BUDOWA DANE'!AD38-'WSKAŹNIK BUDOWA DANE'!AD$110)/('WSKAŹNIK BUDOWA DANE'!AD$111-'WSKAŹNIK BUDOWA DANE'!AD$110))</f>
        <v>6.8666666666666583</v>
      </c>
      <c r="AE38" s="32">
        <f>1+99*(('WSKAŹNIK BUDOWA DANE'!AE38-'WSKAŹNIK BUDOWA DANE'!AE$110)/('WSKAŹNIK BUDOWA DANE'!AE$111-'WSKAŹNIK BUDOWA DANE'!AE$110))</f>
        <v>4.6904613737641059</v>
      </c>
      <c r="AF38" s="32">
        <f>1+99*(('WSKAŹNIK BUDOWA DANE'!AF38-'WSKAŹNIK BUDOWA DANE'!AF$110)/('WSKAŹNIK BUDOWA DANE'!AF$111-'WSKAŹNIK BUDOWA DANE'!AF$110))</f>
        <v>1</v>
      </c>
      <c r="AG38" s="33">
        <f t="shared" si="9"/>
        <v>16.603647512063375</v>
      </c>
      <c r="AH38" s="34">
        <f t="shared" si="10"/>
        <v>34.224027611616144</v>
      </c>
      <c r="AI38" s="35">
        <f t="shared" si="11"/>
        <v>16.042698170731711</v>
      </c>
      <c r="AJ38" s="30">
        <f t="shared" si="12"/>
        <v>36.129447930264888</v>
      </c>
      <c r="AK38" s="36">
        <v>4.4249999999999998</v>
      </c>
      <c r="AL38" s="37">
        <v>4.4249999999999998</v>
      </c>
      <c r="AM38" s="37">
        <v>1</v>
      </c>
      <c r="AN38" s="36">
        <f t="shared" si="13"/>
        <v>2.7124999999999999</v>
      </c>
      <c r="AO38" s="36">
        <f t="shared" si="14"/>
        <v>3.5687499999999996</v>
      </c>
      <c r="AP38" s="30">
        <f t="shared" si="15"/>
        <v>29.256249999999998</v>
      </c>
      <c r="AQ38" s="33">
        <f>'WSKAŹNIK BUDOWA DANE'!AQ38</f>
        <v>32.792682926829272</v>
      </c>
      <c r="AR38" s="38">
        <v>9.4886113472550503E-3</v>
      </c>
      <c r="AS38" s="39">
        <v>7.5589678073549802</v>
      </c>
      <c r="AT38" s="40">
        <v>1.09395954151512</v>
      </c>
      <c r="AU38" s="32">
        <v>6.0509937076451701</v>
      </c>
      <c r="AV38" s="41">
        <f t="shared" si="16"/>
        <v>6.7630811497864931</v>
      </c>
      <c r="AW38" s="30">
        <f t="shared" si="17"/>
        <v>6.7858270800280502</v>
      </c>
    </row>
    <row r="39" spans="1:49" x14ac:dyDescent="0.3">
      <c r="A39" s="26">
        <v>32</v>
      </c>
      <c r="B39" s="26">
        <v>3261011</v>
      </c>
      <c r="C39" s="27" t="s">
        <v>64</v>
      </c>
      <c r="D39" s="44">
        <v>107970</v>
      </c>
      <c r="E39" s="29">
        <f t="shared" si="0"/>
        <v>98.77283549472871</v>
      </c>
      <c r="F39" s="48">
        <f t="shared" si="1"/>
        <v>26.98780439409175</v>
      </c>
      <c r="G39" s="30">
        <f t="shared" si="2"/>
        <v>100</v>
      </c>
      <c r="H39" s="31">
        <f t="shared" si="3"/>
        <v>67.17576211043081</v>
      </c>
      <c r="I39" s="32">
        <f>1+99*(('WSKAŹNIK BUDOWA DANE'!I39-'WSKAŹNIK BUDOWA DANE'!I$110)/('WSKAŹNIK BUDOWA DANE'!I$111-'WSKAŹNIK BUDOWA DANE'!I$110))</f>
        <v>26.124049981203928</v>
      </c>
      <c r="J39" s="32">
        <f>1+99*(('WSKAŹNIK BUDOWA DANE'!J39-'WSKAŹNIK BUDOWA DANE'!J$110)/('WSKAŹNIK BUDOWA DANE'!J$111-'WSKAŹNIK BUDOWA DANE'!J$110))</f>
        <v>20.801833842734066</v>
      </c>
      <c r="K39" s="33">
        <f t="shared" si="4"/>
        <v>23.311545358647592</v>
      </c>
      <c r="L39" s="32">
        <f>1+99*(('WSKAŹNIK BUDOWA DANE'!L39-'WSKAŹNIK BUDOWA DANE'!L$110)/('WSKAŹNIK BUDOWA DANE'!L$111-'WSKAŹNIK BUDOWA DANE'!L$110))</f>
        <v>20.957541197341151</v>
      </c>
      <c r="M39" s="32">
        <f>1+99*(('WSKAŹNIK BUDOWA DANE'!M39-'WSKAŹNIK BUDOWA DANE'!M$110)/('WSKAŹNIK BUDOWA DANE'!M$111-'WSKAŹNIK BUDOWA DANE'!M$110))</f>
        <v>25.181012086690778</v>
      </c>
      <c r="N39" s="32">
        <f>1+99*(('WSKAŹNIK BUDOWA DANE'!N39-'WSKAŹNIK BUDOWA DANE'!N$110)/('WSKAŹNIK BUDOWA DANE'!N$111-'WSKAŹNIK BUDOWA DANE'!N$110))</f>
        <v>6.9219607785788355</v>
      </c>
      <c r="O39" s="32">
        <f>1+99*(('WSKAŹNIK BUDOWA DANE'!O39-'WSKAŹNIK BUDOWA DANE'!O$110)/('WSKAŹNIK BUDOWA DANE'!O$111-'WSKAŹNIK BUDOWA DANE'!O$110))</f>
        <v>43.175309095881673</v>
      </c>
      <c r="P39" s="32">
        <f>1+99*(('WSKAŹNIK BUDOWA DANE'!P39-'WSKAŹNIK BUDOWA DANE'!P$110)/('WSKAŹNIK BUDOWA DANE'!P$111-'WSKAŹNIK BUDOWA DANE'!P$110))</f>
        <v>61.681776338838127</v>
      </c>
      <c r="Q39" s="32">
        <f>1+99*(('WSKAŹNIK BUDOWA DANE'!Q39-'WSKAŹNIK BUDOWA DANE'!Q$110)/('WSKAŹNIK BUDOWA DANE'!Q$111-'WSKAŹNIK BUDOWA DANE'!Q$110))</f>
        <v>29.270519588774675</v>
      </c>
      <c r="R39" s="32">
        <f>1+99*(('WSKAŹNIK BUDOWA DANE'!R39-'WSKAŹNIK BUDOWA DANE'!R$110)/('WSKAŹNIK BUDOWA DANE'!R$111-'WSKAŹNIK BUDOWA DANE'!R$110))</f>
        <v>58.524895804390113</v>
      </c>
      <c r="S39" s="32">
        <f>1+99*(('WSKAŹNIK BUDOWA DANE'!S39-'WSKAŹNIK BUDOWA DANE'!S$110)/('WSKAŹNIK BUDOWA DANE'!S$111-'WSKAŹNIK BUDOWA DANE'!S$110))</f>
        <v>23.30411225340373</v>
      </c>
      <c r="T39" s="33">
        <f t="shared" si="5"/>
        <v>27.519815635995819</v>
      </c>
      <c r="U39" s="34">
        <f t="shared" si="6"/>
        <v>71.935276616231761</v>
      </c>
      <c r="V39" s="34">
        <f>1+99*(('WSKAŹNIK BUDOWA DANE'!V39-'WSKAŹNIK BUDOWA DANE'!V$110)/('WSKAŹNIK BUDOWA DANE'!V$111-'WSKAŹNIK BUDOWA DANE'!V$110))</f>
        <v>65.008561405946082</v>
      </c>
      <c r="W39" s="32">
        <f>1+99*(('WSKAŹNIK BUDOWA DANE'!W39-'WSKAŹNIK BUDOWA DANE'!W$110)/('WSKAŹNIK BUDOWA DANE'!W$111-'WSKAŹNIK BUDOWA DANE'!W$110))</f>
        <v>8.2259628049101767</v>
      </c>
      <c r="X39" s="32">
        <f>1+99*(('WSKAŹNIK BUDOWA DANE'!X39-'WSKAŹNIK BUDOWA DANE'!X$110)/('WSKAŹNIK BUDOWA DANE'!X$111-'WSKAŹNIK BUDOWA DANE'!X$110))</f>
        <v>46.103208963680331</v>
      </c>
      <c r="Y39" s="32">
        <f>1+99*(('WSKAŹNIK BUDOWA DANE'!Y39-'WSKAŹNIK BUDOWA DANE'!Y$110)/('WSKAŹNIK BUDOWA DANE'!Y$111-'WSKAŹNIK BUDOWA DANE'!Y$110))</f>
        <v>42.297438677894945</v>
      </c>
      <c r="Z39" s="33">
        <f t="shared" si="7"/>
        <v>44.159343903589026</v>
      </c>
      <c r="AA39" s="33">
        <f t="shared" si="8"/>
        <v>54.150310092858255</v>
      </c>
      <c r="AB39" s="32">
        <f>1+99*(('WSKAŹNIK BUDOWA DANE'!AB39-'WSKAŹNIK BUDOWA DANE'!AB$110)/('WSKAŹNIK BUDOWA DANE'!AB$111-'WSKAŹNIK BUDOWA DANE'!AB$110))</f>
        <v>4.6904734311533476</v>
      </c>
      <c r="AC39" s="32">
        <f>1+99*(('WSKAŹNIK BUDOWA DANE'!AC39-'WSKAŹNIK BUDOWA DANE'!AC$110)/('WSKAŹNIK BUDOWA DANE'!AC$111-'WSKAŹNIK BUDOWA DANE'!AC$110))</f>
        <v>47.430563542265645</v>
      </c>
      <c r="AD39" s="32">
        <f>1+99*(('WSKAŹNIK BUDOWA DANE'!AD39-'WSKAŹNIK BUDOWA DANE'!AD$110)/('WSKAŹNIK BUDOWA DANE'!AD$111-'WSKAŹNIK BUDOWA DANE'!AD$110))</f>
        <v>11.303900928792565</v>
      </c>
      <c r="AE39" s="32">
        <f>1+99*(('WSKAŹNIK BUDOWA DANE'!AE39-'WSKAŹNIK BUDOWA DANE'!AE$110)/('WSKAŹNIK BUDOWA DANE'!AE$111-'WSKAŹNIK BUDOWA DANE'!AE$110))</f>
        <v>7.1627433125386117</v>
      </c>
      <c r="AF39" s="32">
        <f>1+99*(('WSKAŹNIK BUDOWA DANE'!AF39-'WSKAŹNIK BUDOWA DANE'!AF$110)/('WSKAŹNIK BUDOWA DANE'!AF$111-'WSKAŹNIK BUDOWA DANE'!AF$110))</f>
        <v>38.601831276114069</v>
      </c>
      <c r="AG39" s="33">
        <f t="shared" si="9"/>
        <v>27.208624294039126</v>
      </c>
      <c r="AH39" s="34">
        <f t="shared" si="10"/>
        <v>64.822433844974341</v>
      </c>
      <c r="AI39" s="35">
        <f t="shared" si="11"/>
        <v>42.543307926829272</v>
      </c>
      <c r="AJ39" s="30">
        <f t="shared" si="12"/>
        <v>96.025855897587078</v>
      </c>
      <c r="AK39" s="36">
        <v>4.4249999999999998</v>
      </c>
      <c r="AL39" s="37">
        <v>10</v>
      </c>
      <c r="AM39" s="37">
        <v>4.4249999999999998</v>
      </c>
      <c r="AN39" s="36">
        <f t="shared" si="13"/>
        <v>7.2125000000000004</v>
      </c>
      <c r="AO39" s="36">
        <f t="shared" si="14"/>
        <v>5.8187499999999996</v>
      </c>
      <c r="AP39" s="30">
        <f t="shared" si="15"/>
        <v>54.006250000000001</v>
      </c>
      <c r="AQ39" s="33">
        <f>'WSKAŹNIK BUDOWA DANE'!AQ39</f>
        <v>92.856707317073173</v>
      </c>
      <c r="AR39" s="38">
        <v>1.29665514320597E-2</v>
      </c>
      <c r="AS39" s="39">
        <v>9.9630811404131503</v>
      </c>
      <c r="AT39" s="40">
        <v>2.2908331851927901</v>
      </c>
      <c r="AU39" s="32">
        <v>11.5771589940592</v>
      </c>
      <c r="AV39" s="41">
        <f t="shared" si="16"/>
        <v>10.739840521780373</v>
      </c>
      <c r="AW39" s="30">
        <f t="shared" si="17"/>
        <v>10.778282064995587</v>
      </c>
    </row>
    <row r="40" spans="1:49" x14ac:dyDescent="0.3">
      <c r="A40" s="26">
        <v>33</v>
      </c>
      <c r="B40" s="26">
        <v>1261011</v>
      </c>
      <c r="C40" s="27" t="s">
        <v>71</v>
      </c>
      <c r="D40" s="44">
        <v>761069</v>
      </c>
      <c r="E40" s="29">
        <f t="shared" ref="E40:E71" si="18">1+99*((F40-F$110)/(F$111-F$110))</f>
        <v>89.703941858190646</v>
      </c>
      <c r="F40" s="48">
        <f t="shared" ref="F40:F71" si="19">((0.5*G40)+(0.3*AJ40)+(0.2*AW40))/3</f>
        <v>24.814405234169485</v>
      </c>
      <c r="G40" s="30">
        <f t="shared" ref="G40:G71" si="20">1+99*((H40-H$110)/(H$111-H$110))</f>
        <v>65.285587992503721</v>
      </c>
      <c r="H40" s="31">
        <f t="shared" ref="H40:H71" si="21">GEOMEAN(U40,V40,AH40)</f>
        <v>44.700320384916665</v>
      </c>
      <c r="I40" s="32">
        <f>1+99*(('WSKAŹNIK BUDOWA DANE'!I40-'WSKAŹNIK BUDOWA DANE'!I$110)/('WSKAŹNIK BUDOWA DANE'!I$111-'WSKAŹNIK BUDOWA DANE'!I$110))</f>
        <v>52.604207757926893</v>
      </c>
      <c r="J40" s="32">
        <f>1+99*(('WSKAŹNIK BUDOWA DANE'!J40-'WSKAŹNIK BUDOWA DANE'!J$110)/('WSKAŹNIK BUDOWA DANE'!J$111-'WSKAŹNIK BUDOWA DANE'!J$110))</f>
        <v>59.993447374679526</v>
      </c>
      <c r="K40" s="33">
        <f t="shared" ref="K40:K71" si="22">GEOMEAN(I40:J40)</f>
        <v>56.177466744344166</v>
      </c>
      <c r="L40" s="32">
        <f>1+99*(('WSKAŹNIK BUDOWA DANE'!L40-'WSKAŹNIK BUDOWA DANE'!L$110)/('WSKAŹNIK BUDOWA DANE'!L$111-'WSKAŹNIK BUDOWA DANE'!L$110))</f>
        <v>38.402981615838591</v>
      </c>
      <c r="M40" s="32">
        <f>1+99*(('WSKAŹNIK BUDOWA DANE'!M40-'WSKAŹNIK BUDOWA DANE'!M$110)/('WSKAŹNIK BUDOWA DANE'!M$111-'WSKAŹNIK BUDOWA DANE'!M$110))</f>
        <v>17.546969788547393</v>
      </c>
      <c r="N40" s="32">
        <f>1+99*(('WSKAŹNIK BUDOWA DANE'!N40-'WSKAŹNIK BUDOWA DANE'!N$110)/('WSKAŹNIK BUDOWA DANE'!N$111-'WSKAŹNIK BUDOWA DANE'!N$110))</f>
        <v>39.64581114472567</v>
      </c>
      <c r="O40" s="32">
        <f>1+99*(('WSKAŹNIK BUDOWA DANE'!O40-'WSKAŹNIK BUDOWA DANE'!O$110)/('WSKAŹNIK BUDOWA DANE'!O$111-'WSKAŹNIK BUDOWA DANE'!O$110))</f>
        <v>32.102221361439987</v>
      </c>
      <c r="P40" s="32">
        <f>1+99*(('WSKAŹNIK BUDOWA DANE'!P40-'WSKAŹNIK BUDOWA DANE'!P$110)/('WSKAŹNIK BUDOWA DANE'!P$111-'WSKAŹNIK BUDOWA DANE'!P$110))</f>
        <v>100</v>
      </c>
      <c r="Q40" s="32">
        <f>1+99*(('WSKAŹNIK BUDOWA DANE'!Q40-'WSKAŹNIK BUDOWA DANE'!Q$110)/('WSKAŹNIK BUDOWA DANE'!Q$111-'WSKAŹNIK BUDOWA DANE'!Q$110))</f>
        <v>49.127588957111797</v>
      </c>
      <c r="R40" s="32">
        <f>1+99*(('WSKAŹNIK BUDOWA DANE'!R40-'WSKAŹNIK BUDOWA DANE'!R$110)/('WSKAŹNIK BUDOWA DANE'!R$111-'WSKAŹNIK BUDOWA DANE'!R$110))</f>
        <v>25.48252260964512</v>
      </c>
      <c r="S40" s="32">
        <f>1+99*(('WSKAŹNIK BUDOWA DANE'!S40-'WSKAŹNIK BUDOWA DANE'!S$110)/('WSKAŹNIK BUDOWA DANE'!S$111-'WSKAŹNIK BUDOWA DANE'!S$110))</f>
        <v>13.656802471260821</v>
      </c>
      <c r="T40" s="33">
        <f t="shared" ref="T40:T71" si="23">GEOMEAN(K40:S40)</f>
        <v>35.172044393982191</v>
      </c>
      <c r="U40" s="34">
        <f t="shared" ref="U40:U71" si="24">1+99*((T40-T$110)/(T$111-T$110))</f>
        <v>93.956845502736556</v>
      </c>
      <c r="V40" s="34">
        <f>1+99*(('WSKAŹNIK BUDOWA DANE'!V40-'WSKAŹNIK BUDOWA DANE'!V$110)/('WSKAŹNIK BUDOWA DANE'!V$111-'WSKAŹNIK BUDOWA DANE'!V$110))</f>
        <v>14.923669700119174</v>
      </c>
      <c r="W40" s="32">
        <f>1+99*(('WSKAŹNIK BUDOWA DANE'!W40-'WSKAŹNIK BUDOWA DANE'!W$110)/('WSKAŹNIK BUDOWA DANE'!W$111-'WSKAŹNIK BUDOWA DANE'!W$110))</f>
        <v>32.870391507044943</v>
      </c>
      <c r="X40" s="32">
        <f>1+99*(('WSKAŹNIK BUDOWA DANE'!X40-'WSKAŹNIK BUDOWA DANE'!X$110)/('WSKAŹNIK BUDOWA DANE'!X$111-'WSKAŹNIK BUDOWA DANE'!X$110))</f>
        <v>28.257704095728602</v>
      </c>
      <c r="Y40" s="32">
        <f>1+99*(('WSKAŹNIK BUDOWA DANE'!Y40-'WSKAŹNIK BUDOWA DANE'!Y$110)/('WSKAŹNIK BUDOWA DANE'!Y$111-'WSKAŹNIK BUDOWA DANE'!Y$110))</f>
        <v>48.215169341242856</v>
      </c>
      <c r="Z40" s="33">
        <f t="shared" ref="Z40:Z71" si="25">GEOMEAN(X40:Y40)</f>
        <v>36.91138019866348</v>
      </c>
      <c r="AA40" s="33">
        <f t="shared" ref="AA40:AA71" si="26">1+99*((Z40-Z$110)/(Z$111-Z$110))</f>
        <v>43.839183623588973</v>
      </c>
      <c r="AB40" s="32">
        <f>1+99*(('WSKAŹNIK BUDOWA DANE'!AB40-'WSKAŹNIK BUDOWA DANE'!AB$110)/('WSKAŹNIK BUDOWA DANE'!AB$111-'WSKAŹNIK BUDOWA DANE'!AB$110))</f>
        <v>20.153355625969883</v>
      </c>
      <c r="AC40" s="32">
        <f>1+99*(('WSKAŹNIK BUDOWA DANE'!AC40-'WSKAŹNIK BUDOWA DANE'!AC$110)/('WSKAŹNIK BUDOWA DANE'!AC$111-'WSKAŹNIK BUDOWA DANE'!AC$110))</f>
        <v>32.689855879815973</v>
      </c>
      <c r="AD40" s="32">
        <f>1+99*(('WSKAŹNIK BUDOWA DANE'!AD40-'WSKAŹNIK BUDOWA DANE'!AD$110)/('WSKAŹNIK BUDOWA DANE'!AD$111-'WSKAŹNIK BUDOWA DANE'!AD$110))</f>
        <v>14.431155327342742</v>
      </c>
      <c r="AE40" s="32">
        <f>1+99*(('WSKAŹNIK BUDOWA DANE'!AE40-'WSKAŹNIK BUDOWA DANE'!AE$110)/('WSKAŹNIK BUDOWA DANE'!AE$111-'WSKAŹNIK BUDOWA DANE'!AE$110))</f>
        <v>2.9715275253796158</v>
      </c>
      <c r="AF40" s="32">
        <f>1+99*(('WSKAŹNIK BUDOWA DANE'!AF40-'WSKAŹNIK BUDOWA DANE'!AF$110)/('WSKAŹNIK BUDOWA DANE'!AF$111-'WSKAŹNIK BUDOWA DANE'!AF$110))</f>
        <v>39.338953134486786</v>
      </c>
      <c r="AG40" s="33">
        <f t="shared" ref="AG40:AG71" si="27">AVERAGE(W40,X40,AA40,AB40,AC40,AD40,AE40,AF40)</f>
        <v>26.81901583991969</v>
      </c>
      <c r="AH40" s="34">
        <f t="shared" ref="AH40:AH71" si="28">1+99*((AG40-AG$110)/(AG$111-AG$110))</f>
        <v>63.698301468620741</v>
      </c>
      <c r="AI40" s="35">
        <f t="shared" ref="AI40:AI71" si="29">((0.2*AP40)+(0.8*AQ40))/2</f>
        <v>42.925624999999997</v>
      </c>
      <c r="AJ40" s="30">
        <f t="shared" ref="AJ40:AJ71" si="30">1+99*((AI40-AI$110)/(AI$111-AI$110))</f>
        <v>96.889965048216624</v>
      </c>
      <c r="AK40" s="36">
        <v>4.4249999999999998</v>
      </c>
      <c r="AL40" s="37">
        <v>4.4249999999999998</v>
      </c>
      <c r="AM40" s="37">
        <v>1</v>
      </c>
      <c r="AN40" s="36">
        <f t="shared" ref="AN40:AN71" si="31">AVERAGE(AL40:AM40)</f>
        <v>2.7124999999999999</v>
      </c>
      <c r="AO40" s="36">
        <f t="shared" ref="AO40:AO71" si="32">AVERAGE(AN40,AK40)</f>
        <v>3.5687499999999996</v>
      </c>
      <c r="AP40" s="30">
        <f t="shared" ref="AP40:AP71" si="33">1+99*((AO40-AO$110)/(AO$111-AO$110))</f>
        <v>29.256249999999998</v>
      </c>
      <c r="AQ40" s="33">
        <f>'WSKAŹNIK BUDOWA DANE'!AQ40</f>
        <v>100</v>
      </c>
      <c r="AR40" s="38">
        <v>7.9463451544933797E-2</v>
      </c>
      <c r="AS40" s="39">
        <v>55.928819557490897</v>
      </c>
      <c r="AT40" s="40">
        <v>15.359281531771201</v>
      </c>
      <c r="AU40" s="32">
        <v>71.916365209887203</v>
      </c>
      <c r="AV40" s="41">
        <f t="shared" ref="AV40:AV71" si="34">GEOMEAN(AS40,AU40)</f>
        <v>63.42079637669648</v>
      </c>
      <c r="AW40" s="30">
        <f t="shared" ref="AW40:AW71" si="35">1+99*((AV40-AV$110)/(AV$111-AV$110))</f>
        <v>63.667160958958057</v>
      </c>
    </row>
    <row r="41" spans="1:49" x14ac:dyDescent="0.3">
      <c r="A41" s="26">
        <v>34</v>
      </c>
      <c r="B41" s="26">
        <v>1861011</v>
      </c>
      <c r="C41" s="27" t="s">
        <v>124</v>
      </c>
      <c r="D41" s="44">
        <v>46775</v>
      </c>
      <c r="E41" s="29">
        <f t="shared" si="18"/>
        <v>43.932551056676012</v>
      </c>
      <c r="F41" s="48">
        <f t="shared" si="19"/>
        <v>13.845095602431359</v>
      </c>
      <c r="G41" s="30">
        <f t="shared" si="20"/>
        <v>34.233488589292335</v>
      </c>
      <c r="H41" s="31">
        <f t="shared" si="21"/>
        <v>24.596000299038728</v>
      </c>
      <c r="I41" s="32">
        <f>1+99*(('WSKAŹNIK BUDOWA DANE'!I41-'WSKAŹNIK BUDOWA DANE'!I$110)/('WSKAŹNIK BUDOWA DANE'!I$111-'WSKAŹNIK BUDOWA DANE'!I$110))</f>
        <v>74.122177508095717</v>
      </c>
      <c r="J41" s="32">
        <f>1+99*(('WSKAŹNIK BUDOWA DANE'!J41-'WSKAŹNIK BUDOWA DANE'!J$110)/('WSKAŹNIK BUDOWA DANE'!J$111-'WSKAŹNIK BUDOWA DANE'!J$110))</f>
        <v>46.70826296098349</v>
      </c>
      <c r="K41" s="33">
        <f t="shared" si="22"/>
        <v>58.839766810285973</v>
      </c>
      <c r="L41" s="32">
        <f>1+99*(('WSKAŹNIK BUDOWA DANE'!L41-'WSKAŹNIK BUDOWA DANE'!L$110)/('WSKAŹNIK BUDOWA DANE'!L$111-'WSKAŹNIK BUDOWA DANE'!L$110))</f>
        <v>21.609225177815283</v>
      </c>
      <c r="M41" s="32">
        <f>1+99*(('WSKAŹNIK BUDOWA DANE'!M41-'WSKAŹNIK BUDOWA DANE'!M$110)/('WSKAŹNIK BUDOWA DANE'!M$111-'WSKAŹNIK BUDOWA DANE'!M$110))</f>
        <v>10.849997327632288</v>
      </c>
      <c r="N41" s="32">
        <f>1+99*(('WSKAŹNIK BUDOWA DANE'!N41-'WSKAŹNIK BUDOWA DANE'!N$110)/('WSKAŹNIK BUDOWA DANE'!N$111-'WSKAŹNIK BUDOWA DANE'!N$110))</f>
        <v>14.66956932684465</v>
      </c>
      <c r="O41" s="32">
        <f>1+99*(('WSKAŹNIK BUDOWA DANE'!O41-'WSKAŹNIK BUDOWA DANE'!O$110)/('WSKAŹNIK BUDOWA DANE'!O$111-'WSKAŹNIK BUDOWA DANE'!O$110))</f>
        <v>83.26144471190733</v>
      </c>
      <c r="P41" s="32">
        <f>1+99*(('WSKAŹNIK BUDOWA DANE'!P41-'WSKAŹNIK BUDOWA DANE'!P$110)/('WSKAŹNIK BUDOWA DANE'!P$111-'WSKAŹNIK BUDOWA DANE'!P$110))</f>
        <v>36.017698510445399</v>
      </c>
      <c r="Q41" s="32">
        <f>1+99*(('WSKAŹNIK BUDOWA DANE'!Q41-'WSKAŹNIK BUDOWA DANE'!Q$110)/('WSKAŹNIK BUDOWA DANE'!Q$111-'WSKAŹNIK BUDOWA DANE'!Q$110))</f>
        <v>1</v>
      </c>
      <c r="R41" s="32">
        <f>1+99*(('WSKAŹNIK BUDOWA DANE'!R41-'WSKAŹNIK BUDOWA DANE'!R$110)/('WSKAŹNIK BUDOWA DANE'!R$111-'WSKAŹNIK BUDOWA DANE'!R$110))</f>
        <v>1</v>
      </c>
      <c r="S41" s="32">
        <f>1+99*(('WSKAŹNIK BUDOWA DANE'!S41-'WSKAŹNIK BUDOWA DANE'!S$110)/('WSKAŹNIK BUDOWA DANE'!S$111-'WSKAŹNIK BUDOWA DANE'!S$110))</f>
        <v>52.484233030465141</v>
      </c>
      <c r="T41" s="33">
        <f t="shared" si="23"/>
        <v>14.689811057859945</v>
      </c>
      <c r="U41" s="34">
        <f t="shared" si="24"/>
        <v>35.013114646528877</v>
      </c>
      <c r="V41" s="34">
        <f>1+99*(('WSKAŹNIK BUDOWA DANE'!V41-'WSKAŹNIK BUDOWA DANE'!V$110)/('WSKAŹNIK BUDOWA DANE'!V$111-'WSKAŹNIK BUDOWA DANE'!V$110))</f>
        <v>10.849997327632284</v>
      </c>
      <c r="W41" s="32">
        <f>1+99*(('WSKAŹNIK BUDOWA DANE'!W41-'WSKAŹNIK BUDOWA DANE'!W$110)/('WSKAŹNIK BUDOWA DANE'!W$111-'WSKAŹNIK BUDOWA DANE'!W$110))</f>
        <v>5.6774774774774803</v>
      </c>
      <c r="X41" s="32">
        <f>1+99*(('WSKAŹNIK BUDOWA DANE'!X41-'WSKAŹNIK BUDOWA DANE'!X$110)/('WSKAŹNIK BUDOWA DANE'!X$111-'WSKAŹNIK BUDOWA DANE'!X$110))</f>
        <v>42.950258344389589</v>
      </c>
      <c r="Y41" s="32">
        <f>1+99*(('WSKAŹNIK BUDOWA DANE'!Y41-'WSKAŹNIK BUDOWA DANE'!Y$110)/('WSKAŹNIK BUDOWA DANE'!Y$111-'WSKAŹNIK BUDOWA DANE'!Y$110))</f>
        <v>93.058256610015633</v>
      </c>
      <c r="Z41" s="33">
        <f t="shared" si="25"/>
        <v>63.22085227580115</v>
      </c>
      <c r="AA41" s="33">
        <f t="shared" si="26"/>
        <v>81.267667673904967</v>
      </c>
      <c r="AB41" s="32">
        <f>1+99*(('WSKAŹNIK BUDOWA DANE'!AB41-'WSKAŹNIK BUDOWA DANE'!AB$110)/('WSKAŹNIK BUDOWA DANE'!AB$111-'WSKAŹNIK BUDOWA DANE'!AB$110))</f>
        <v>2.8474754013098575</v>
      </c>
      <c r="AC41" s="32">
        <f>1+99*(('WSKAŹNIK BUDOWA DANE'!AC41-'WSKAŹNIK BUDOWA DANE'!AC$110)/('WSKAŹNIK BUDOWA DANE'!AC$111-'WSKAŹNIK BUDOWA DANE'!AC$110))</f>
        <v>1</v>
      </c>
      <c r="AD41" s="32">
        <f>1+99*(('WSKAŹNIK BUDOWA DANE'!AD41-'WSKAŹNIK BUDOWA DANE'!AD$110)/('WSKAŹNIK BUDOWA DANE'!AD$111-'WSKAŹNIK BUDOWA DANE'!AD$110))</f>
        <v>6.4035087719298165</v>
      </c>
      <c r="AE41" s="32">
        <f>1+99*(('WSKAŹNIK BUDOWA DANE'!AE41-'WSKAŹNIK BUDOWA DANE'!AE$110)/('WSKAŹNIK BUDOWA DANE'!AE$111-'WSKAŹNIK BUDOWA DANE'!AE$110))</f>
        <v>5.3913062376453729</v>
      </c>
      <c r="AF41" s="32">
        <f>1+99*(('WSKAŹNIK BUDOWA DANE'!AF41-'WSKAŹNIK BUDOWA DANE'!AF$110)/('WSKAŹNIK BUDOWA DANE'!AF$111-'WSKAŹNIK BUDOWA DANE'!AF$110))</f>
        <v>1</v>
      </c>
      <c r="AG41" s="33">
        <f t="shared" si="27"/>
        <v>18.317211738332134</v>
      </c>
      <c r="AH41" s="34">
        <f t="shared" si="28"/>
        <v>39.168152938833813</v>
      </c>
      <c r="AI41" s="35">
        <f t="shared" si="29"/>
        <v>34.836600609756104</v>
      </c>
      <c r="AJ41" s="30">
        <f t="shared" si="30"/>
        <v>78.607234598054518</v>
      </c>
      <c r="AK41" s="36">
        <v>4.4249999999999998</v>
      </c>
      <c r="AL41" s="37">
        <v>4.4249999999999998</v>
      </c>
      <c r="AM41" s="37">
        <v>1</v>
      </c>
      <c r="AN41" s="36">
        <f t="shared" si="31"/>
        <v>2.7124999999999999</v>
      </c>
      <c r="AO41" s="36">
        <f t="shared" si="32"/>
        <v>3.5687499999999996</v>
      </c>
      <c r="AP41" s="30">
        <f t="shared" si="33"/>
        <v>29.256249999999998</v>
      </c>
      <c r="AQ41" s="33">
        <f>'WSKAŹNIK BUDOWA DANE'!AQ41</f>
        <v>79.777439024390247</v>
      </c>
      <c r="AR41" s="38">
        <v>4.0032837789952397E-3</v>
      </c>
      <c r="AS41" s="39">
        <v>3.7672552356917999</v>
      </c>
      <c r="AT41" s="40">
        <v>0.78281033140381195</v>
      </c>
      <c r="AU41" s="32">
        <v>4.6143658957662002</v>
      </c>
      <c r="AV41" s="41">
        <f t="shared" si="34"/>
        <v>4.1693517577943577</v>
      </c>
      <c r="AW41" s="30">
        <f t="shared" si="35"/>
        <v>4.1818606661577977</v>
      </c>
    </row>
    <row r="42" spans="1:49" x14ac:dyDescent="0.3">
      <c r="A42" s="26">
        <v>35</v>
      </c>
      <c r="B42" s="26">
        <v>1002011</v>
      </c>
      <c r="C42" s="27" t="s">
        <v>101</v>
      </c>
      <c r="D42" s="44">
        <v>45024</v>
      </c>
      <c r="E42" s="29">
        <f t="shared" si="18"/>
        <v>51.987824256522686</v>
      </c>
      <c r="F42" s="48">
        <f t="shared" si="19"/>
        <v>15.77557628807476</v>
      </c>
      <c r="G42" s="30">
        <f t="shared" si="20"/>
        <v>29.408530650251485</v>
      </c>
      <c r="H42" s="31">
        <f t="shared" si="21"/>
        <v>21.47213747907934</v>
      </c>
      <c r="I42" s="32">
        <f>1+99*(('WSKAŹNIK BUDOWA DANE'!I42-'WSKAŹNIK BUDOWA DANE'!I$110)/('WSKAŹNIK BUDOWA DANE'!I$111-'WSKAŹNIK BUDOWA DANE'!I$110))</f>
        <v>32.434176282453322</v>
      </c>
      <c r="J42" s="32">
        <f>1+99*(('WSKAŹNIK BUDOWA DANE'!J42-'WSKAŹNIK BUDOWA DANE'!J$110)/('WSKAŹNIK BUDOWA DANE'!J$111-'WSKAŹNIK BUDOWA DANE'!J$110))</f>
        <v>95.971748400852888</v>
      </c>
      <c r="K42" s="33">
        <f t="shared" si="22"/>
        <v>55.792155414256221</v>
      </c>
      <c r="L42" s="32">
        <f>1+99*(('WSKAŹNIK BUDOWA DANE'!L42-'WSKAŹNIK BUDOWA DANE'!L$110)/('WSKAŹNIK BUDOWA DANE'!L$111-'WSKAŹNIK BUDOWA DANE'!L$110))</f>
        <v>1</v>
      </c>
      <c r="M42" s="32">
        <f>1+99*(('WSKAŹNIK BUDOWA DANE'!M42-'WSKAŹNIK BUDOWA DANE'!M$110)/('WSKAŹNIK BUDOWA DANE'!M$111-'WSKAŹNIK BUDOWA DANE'!M$110))</f>
        <v>14.644089818763325</v>
      </c>
      <c r="N42" s="32">
        <f>1+99*(('WSKAŹNIK BUDOWA DANE'!N42-'WSKAŹNIK BUDOWA DANE'!N$110)/('WSKAŹNIK BUDOWA DANE'!N$111-'WSKAŹNIK BUDOWA DANE'!N$110))</f>
        <v>15.201183929974155</v>
      </c>
      <c r="O42" s="32">
        <f>1+99*(('WSKAŹNIK BUDOWA DANE'!O42-'WSKAŹNIK BUDOWA DANE'!O$110)/('WSKAŹNIK BUDOWA DANE'!O$111-'WSKAŹNIK BUDOWA DANE'!O$110))</f>
        <v>48.492039777320258</v>
      </c>
      <c r="P42" s="32">
        <f>1+99*(('WSKAŹNIK BUDOWA DANE'!P42-'WSKAŹNIK BUDOWA DANE'!P$110)/('WSKAŹNIK BUDOWA DANE'!P$111-'WSKAŹNIK BUDOWA DANE'!P$110))</f>
        <v>1</v>
      </c>
      <c r="Q42" s="32">
        <f>1+99*(('WSKAŹNIK BUDOWA DANE'!Q42-'WSKAŹNIK BUDOWA DANE'!Q$110)/('WSKAŹNIK BUDOWA DANE'!Q$111-'WSKAŹNIK BUDOWA DANE'!Q$110))</f>
        <v>1</v>
      </c>
      <c r="R42" s="32">
        <f>1+99*(('WSKAŹNIK BUDOWA DANE'!R42-'WSKAŹNIK BUDOWA DANE'!R$110)/('WSKAŹNIK BUDOWA DANE'!R$111-'WSKAŹNIK BUDOWA DANE'!R$110))</f>
        <v>1</v>
      </c>
      <c r="S42" s="32">
        <f>1+99*(('WSKAŹNIK BUDOWA DANE'!S42-'WSKAŹNIK BUDOWA DANE'!S$110)/('WSKAŹNIK BUDOWA DANE'!S$111-'WSKAŹNIK BUDOWA DANE'!S$110))</f>
        <v>54.486473880596989</v>
      </c>
      <c r="T42" s="33">
        <f t="shared" si="23"/>
        <v>6.8409926136649624</v>
      </c>
      <c r="U42" s="34">
        <f t="shared" si="24"/>
        <v>12.425800347264298</v>
      </c>
      <c r="V42" s="34">
        <f>1+99*(('WSKAŹNIK BUDOWA DANE'!V42-'WSKAŹNIK BUDOWA DANE'!V$110)/('WSKAŹNIK BUDOWA DANE'!V$111-'WSKAŹNIK BUDOWA DANE'!V$110))</f>
        <v>21.466134728144986</v>
      </c>
      <c r="W42" s="32">
        <f>1+99*(('WSKAŹNIK BUDOWA DANE'!W42-'WSKAŹNIK BUDOWA DANE'!W$110)/('WSKAŹNIK BUDOWA DANE'!W$111-'WSKAŹNIK BUDOWA DANE'!W$110))</f>
        <v>1</v>
      </c>
      <c r="X42" s="32">
        <f>1+99*(('WSKAŹNIK BUDOWA DANE'!X42-'WSKAŹNIK BUDOWA DANE'!X$110)/('WSKAŹNIK BUDOWA DANE'!X$111-'WSKAŹNIK BUDOWA DANE'!X$110))</f>
        <v>59.268172487331199</v>
      </c>
      <c r="Y42" s="32">
        <f>1+99*(('WSKAŹNIK BUDOWA DANE'!Y42-'WSKAŹNIK BUDOWA DANE'!Y$110)/('WSKAŹNIK BUDOWA DANE'!Y$111-'WSKAŹNIK BUDOWA DANE'!Y$110))</f>
        <v>36.498810033340028</v>
      </c>
      <c r="Z42" s="33">
        <f t="shared" si="25"/>
        <v>46.510404950272488</v>
      </c>
      <c r="AA42" s="33">
        <f t="shared" si="26"/>
        <v>57.494985752982132</v>
      </c>
      <c r="AB42" s="32">
        <f>1+99*(('WSKAŹNIK BUDOWA DANE'!AB42-'WSKAŹNIK BUDOWA DANE'!AB$110)/('WSKAŹNIK BUDOWA DANE'!AB$111-'WSKAŹNIK BUDOWA DANE'!AB$110))</f>
        <v>4.5565720407372972</v>
      </c>
      <c r="AC42" s="32">
        <f>1+99*(('WSKAŹNIK BUDOWA DANE'!AC42-'WSKAŹNIK BUDOWA DANE'!AC$110)/('WSKAŹNIK BUDOWA DANE'!AC$111-'WSKAŹNIK BUDOWA DANE'!AC$110))</f>
        <v>1</v>
      </c>
      <c r="AD42" s="32">
        <f>1+99*(('WSKAŹNIK BUDOWA DANE'!AD42-'WSKAŹNIK BUDOWA DANE'!AD$110)/('WSKAŹNIK BUDOWA DANE'!AD$111-'WSKAŹNIK BUDOWA DANE'!AD$110))</f>
        <v>8.4701578947368432</v>
      </c>
      <c r="AE42" s="32">
        <f>1+99*(('WSKAŹNIK BUDOWA DANE'!AE42-'WSKAŹNIK BUDOWA DANE'!AE$110)/('WSKAŹNIK BUDOWA DANE'!AE$111-'WSKAŹNIK BUDOWA DANE'!AE$110))</f>
        <v>8.0546162722767694</v>
      </c>
      <c r="AF42" s="32">
        <f>1+99*(('WSKAŹNIK BUDOWA DANE'!AF42-'WSKAŹNIK BUDOWA DANE'!AF$110)/('WSKAŹNIK BUDOWA DANE'!AF$111-'WSKAŹNIK BUDOWA DANE'!AF$110))</f>
        <v>1</v>
      </c>
      <c r="AG42" s="33">
        <f t="shared" si="27"/>
        <v>17.60556305600803</v>
      </c>
      <c r="AH42" s="34">
        <f t="shared" si="28"/>
        <v>37.114841939209903</v>
      </c>
      <c r="AI42" s="35">
        <f t="shared" si="29"/>
        <v>40.273384146341463</v>
      </c>
      <c r="AJ42" s="30">
        <f t="shared" si="30"/>
        <v>90.895397313344844</v>
      </c>
      <c r="AK42" s="36">
        <v>4.4249999999999998</v>
      </c>
      <c r="AL42" s="37">
        <v>10</v>
      </c>
      <c r="AM42" s="37">
        <v>1</v>
      </c>
      <c r="AN42" s="36">
        <f t="shared" si="31"/>
        <v>5.5</v>
      </c>
      <c r="AO42" s="36">
        <f t="shared" si="32"/>
        <v>4.9625000000000004</v>
      </c>
      <c r="AP42" s="30">
        <f t="shared" si="33"/>
        <v>44.587500000000006</v>
      </c>
      <c r="AQ42" s="33">
        <f>'WSKAŹNIK BUDOWA DANE'!AQ42</f>
        <v>89.536585365853654</v>
      </c>
      <c r="AR42" s="38">
        <v>3.7227066756688597E-2</v>
      </c>
      <c r="AS42" s="39">
        <v>26.733073416481702</v>
      </c>
      <c r="AT42" s="40">
        <v>5.5451569655076396</v>
      </c>
      <c r="AU42" s="32">
        <v>26.6029148042279</v>
      </c>
      <c r="AV42" s="41">
        <f t="shared" si="34"/>
        <v>26.667914702012837</v>
      </c>
      <c r="AW42" s="30">
        <f t="shared" si="35"/>
        <v>26.769221725475422</v>
      </c>
    </row>
    <row r="43" spans="1:49" x14ac:dyDescent="0.3">
      <c r="A43" s="26">
        <v>36</v>
      </c>
      <c r="B43" s="26">
        <v>1408011</v>
      </c>
      <c r="C43" s="27" t="s">
        <v>162</v>
      </c>
      <c r="D43" s="44">
        <v>54172</v>
      </c>
      <c r="E43" s="29">
        <f t="shared" si="18"/>
        <v>17.898428905107551</v>
      </c>
      <c r="F43" s="48">
        <f t="shared" si="19"/>
        <v>7.6059068456501953</v>
      </c>
      <c r="G43" s="30">
        <f t="shared" si="20"/>
        <v>3.4554210093252924</v>
      </c>
      <c r="H43" s="31">
        <f t="shared" si="21"/>
        <v>4.6690989253928894</v>
      </c>
      <c r="I43" s="32">
        <f>1+99*(('WSKAŹNIK BUDOWA DANE'!I43-'WSKAŹNIK BUDOWA DANE'!I$110)/('WSKAŹNIK BUDOWA DANE'!I$111-'WSKAŹNIK BUDOWA DANE'!I$110))</f>
        <v>18.417267874439116</v>
      </c>
      <c r="J43" s="32">
        <f>1+99*(('WSKAŹNIK BUDOWA DANE'!J43-'WSKAŹNIK BUDOWA DANE'!J$110)/('WSKAŹNIK BUDOWA DANE'!J$111-'WSKAŹNIK BUDOWA DANE'!J$110))</f>
        <v>40.466957099608706</v>
      </c>
      <c r="K43" s="33">
        <f t="shared" si="22"/>
        <v>27.300014449939933</v>
      </c>
      <c r="L43" s="32">
        <f>1+99*(('WSKAŹNIK BUDOWA DANE'!L43-'WSKAŹNIK BUDOWA DANE'!L$110)/('WSKAŹNIK BUDOWA DANE'!L$111-'WSKAŹNIK BUDOWA DANE'!L$110))</f>
        <v>1</v>
      </c>
      <c r="M43" s="32">
        <f>1+99*(('WSKAŹNIK BUDOWA DANE'!M43-'WSKAŹNIK BUDOWA DANE'!M$110)/('WSKAŹNIK BUDOWA DANE'!M$111-'WSKAŹNIK BUDOWA DANE'!M$110))</f>
        <v>12.340018828915301</v>
      </c>
      <c r="N43" s="32">
        <f>1+99*(('WSKAŹNIK BUDOWA DANE'!N43-'WSKAŹNIK BUDOWA DANE'!N$110)/('WSKAŹNIK BUDOWA DANE'!N$111-'WSKAŹNIK BUDOWA DANE'!N$110))</f>
        <v>12.80303672124268</v>
      </c>
      <c r="O43" s="32">
        <f>1+99*(('WSKAŹNIK BUDOWA DANE'!O43-'WSKAŹNIK BUDOWA DANE'!O$110)/('WSKAŹNIK BUDOWA DANE'!O$111-'WSKAŹNIK BUDOWA DANE'!O$110))</f>
        <v>26.920159130706754</v>
      </c>
      <c r="P43" s="32">
        <f>1+99*(('WSKAŹNIK BUDOWA DANE'!P43-'WSKAŹNIK BUDOWA DANE'!P$110)/('WSKAŹNIK BUDOWA DANE'!P$111-'WSKAŹNIK BUDOWA DANE'!P$110))</f>
        <v>1</v>
      </c>
      <c r="Q43" s="32">
        <f>1+99*(('WSKAŹNIK BUDOWA DANE'!Q43-'WSKAŹNIK BUDOWA DANE'!Q$110)/('WSKAŹNIK BUDOWA DANE'!Q$111-'WSKAŹNIK BUDOWA DANE'!Q$110))</f>
        <v>1</v>
      </c>
      <c r="R43" s="32">
        <f>1+99*(('WSKAŹNIK BUDOWA DANE'!R43-'WSKAŹNIK BUDOWA DANE'!R$110)/('WSKAŹNIK BUDOWA DANE'!R$111-'WSKAŹNIK BUDOWA DANE'!R$110))</f>
        <v>1</v>
      </c>
      <c r="S43" s="32">
        <f>1+99*(('WSKAŹNIK BUDOWA DANE'!S43-'WSKAŹNIK BUDOWA DANE'!S$110)/('WSKAŹNIK BUDOWA DANE'!S$111-'WSKAŹNIK BUDOWA DANE'!S$110))</f>
        <v>1</v>
      </c>
      <c r="T43" s="33">
        <f t="shared" si="23"/>
        <v>3.653955525751309</v>
      </c>
      <c r="U43" s="34">
        <f t="shared" si="24"/>
        <v>3.2541512767777458</v>
      </c>
      <c r="V43" s="34">
        <f>1+99*(('WSKAŹNIK BUDOWA DANE'!V43-'WSKAŹNIK BUDOWA DANE'!V$110)/('WSKAŹNIK BUDOWA DANE'!V$111-'WSKAŹNIK BUDOWA DANE'!V$110))</f>
        <v>1</v>
      </c>
      <c r="W43" s="32">
        <f>1+99*(('WSKAŹNIK BUDOWA DANE'!W43-'WSKAŹNIK BUDOWA DANE'!W$110)/('WSKAŹNIK BUDOWA DANE'!W$111-'WSKAŹNIK BUDOWA DANE'!W$110))</f>
        <v>1</v>
      </c>
      <c r="X43" s="32">
        <f>1+99*(('WSKAŹNIK BUDOWA DANE'!X43-'WSKAŹNIK BUDOWA DANE'!X$110)/('WSKAŹNIK BUDOWA DANE'!X$111-'WSKAŹNIK BUDOWA DANE'!X$110))</f>
        <v>55.710247887136873</v>
      </c>
      <c r="Y43" s="32">
        <f>1+99*(('WSKAŹNIK BUDOWA DANE'!Y43-'WSKAŹNIK BUDOWA DANE'!Y$110)/('WSKAŹNIK BUDOWA DANE'!Y$111-'WSKAŹNIK BUDOWA DANE'!Y$110))</f>
        <v>34.502850853076957</v>
      </c>
      <c r="Z43" s="33">
        <f t="shared" si="25"/>
        <v>43.842472259646001</v>
      </c>
      <c r="AA43" s="33">
        <f t="shared" si="26"/>
        <v>53.699520915616453</v>
      </c>
      <c r="AB43" s="32">
        <f>1+99*(('WSKAŹNIK BUDOWA DANE'!AB43-'WSKAŹNIK BUDOWA DANE'!AB$110)/('WSKAŹNIK BUDOWA DANE'!AB$111-'WSKAŹNIK BUDOWA DANE'!AB$110))</f>
        <v>6.4923356106495866</v>
      </c>
      <c r="AC43" s="32">
        <f>1+99*(('WSKAŹNIK BUDOWA DANE'!AC43-'WSKAŹNIK BUDOWA DANE'!AC$110)/('WSKAŹNIK BUDOWA DANE'!AC$111-'WSKAŹNIK BUDOWA DANE'!AC$110))</f>
        <v>1</v>
      </c>
      <c r="AD43" s="32">
        <f>1+99*(('WSKAŹNIK BUDOWA DANE'!AD43-'WSKAŹNIK BUDOWA DANE'!AD$110)/('WSKAŹNIK BUDOWA DANE'!AD$111-'WSKAŹNIK BUDOWA DANE'!AD$110))</f>
        <v>4.7631578947368425</v>
      </c>
      <c r="AE43" s="32">
        <f>1+99*(('WSKAŹNIK BUDOWA DANE'!AE43-'WSKAŹNIK BUDOWA DANE'!AE$110)/('WSKAŹNIK BUDOWA DANE'!AE$111-'WSKAŹNIK BUDOWA DANE'!AE$110))</f>
        <v>1</v>
      </c>
      <c r="AF43" s="32">
        <f>1+99*(('WSKAŹNIK BUDOWA DANE'!AF43-'WSKAŹNIK BUDOWA DANE'!AF$110)/('WSKAŹNIK BUDOWA DANE'!AF$111-'WSKAŹNIK BUDOWA DANE'!AF$110))</f>
        <v>1</v>
      </c>
      <c r="AG43" s="33">
        <f t="shared" si="27"/>
        <v>15.583157788517468</v>
      </c>
      <c r="AH43" s="34">
        <f t="shared" si="28"/>
        <v>31.279621437045755</v>
      </c>
      <c r="AI43" s="35">
        <f t="shared" si="29"/>
        <v>26.787820121951224</v>
      </c>
      <c r="AJ43" s="30">
        <f t="shared" si="30"/>
        <v>60.41546300585339</v>
      </c>
      <c r="AK43" s="36">
        <v>4.4249999999999998</v>
      </c>
      <c r="AL43" s="37">
        <v>4.4249999999999998</v>
      </c>
      <c r="AM43" s="37">
        <v>1</v>
      </c>
      <c r="AN43" s="36">
        <f t="shared" si="31"/>
        <v>2.7124999999999999</v>
      </c>
      <c r="AO43" s="36">
        <f t="shared" si="32"/>
        <v>3.5687499999999996</v>
      </c>
      <c r="AP43" s="30">
        <f t="shared" si="33"/>
        <v>29.256249999999998</v>
      </c>
      <c r="AQ43" s="33">
        <f>'WSKAŹNIK BUDOWA DANE'!AQ43</f>
        <v>59.655487804878057</v>
      </c>
      <c r="AR43" s="38">
        <v>2.59866628531733E-2</v>
      </c>
      <c r="AS43" s="39">
        <v>18.9631854269022</v>
      </c>
      <c r="AT43" s="40">
        <v>2.2758357395168902</v>
      </c>
      <c r="AU43" s="32">
        <v>11.507913285360599</v>
      </c>
      <c r="AV43" s="41">
        <f t="shared" si="34"/>
        <v>14.772497876358091</v>
      </c>
      <c r="AW43" s="30">
        <f t="shared" si="35"/>
        <v>14.826855652659615</v>
      </c>
    </row>
    <row r="44" spans="1:49" x14ac:dyDescent="0.3">
      <c r="A44" s="26">
        <v>37</v>
      </c>
      <c r="B44" s="26">
        <v>262011</v>
      </c>
      <c r="C44" s="27" t="s">
        <v>74</v>
      </c>
      <c r="D44" s="44">
        <v>100886</v>
      </c>
      <c r="E44" s="29">
        <f t="shared" si="18"/>
        <v>67.427087288175699</v>
      </c>
      <c r="F44" s="48">
        <f t="shared" si="19"/>
        <v>19.475661728223667</v>
      </c>
      <c r="G44" s="30">
        <f t="shared" si="20"/>
        <v>64.641882043847872</v>
      </c>
      <c r="H44" s="31">
        <f t="shared" si="21"/>
        <v>44.283560465887724</v>
      </c>
      <c r="I44" s="32">
        <f>1+99*(('WSKAŹNIK BUDOWA DANE'!I44-'WSKAŹNIK BUDOWA DANE'!I$110)/('WSKAŹNIK BUDOWA DANE'!I$111-'WSKAŹNIK BUDOWA DANE'!I$110))</f>
        <v>19.704839825032536</v>
      </c>
      <c r="J44" s="32">
        <f>1+99*(('WSKAŹNIK BUDOWA DANE'!J44-'WSKAŹNIK BUDOWA DANE'!J$110)/('WSKAŹNIK BUDOWA DANE'!J$111-'WSKAŹNIK BUDOWA DANE'!J$110))</f>
        <v>22.192276430822897</v>
      </c>
      <c r="K44" s="33">
        <f t="shared" si="22"/>
        <v>20.911605687326116</v>
      </c>
      <c r="L44" s="32">
        <f>1+99*(('WSKAŹNIK BUDOWA DANE'!L44-'WSKAŹNIK BUDOWA DANE'!L$110)/('WSKAŹNIK BUDOWA DANE'!L$111-'WSKAŹNIK BUDOWA DANE'!L$110))</f>
        <v>35.28668291247245</v>
      </c>
      <c r="M44" s="32">
        <f>1+99*(('WSKAŹNIK BUDOWA DANE'!M44-'WSKAŹNIK BUDOWA DANE'!M$110)/('WSKAŹNIK BUDOWA DANE'!M$111-'WSKAŹNIK BUDOWA DANE'!M$110))</f>
        <v>17.745203744820959</v>
      </c>
      <c r="N44" s="32">
        <f>1+99*(('WSKAŹNIK BUDOWA DANE'!N44-'WSKAŹNIK BUDOWA DANE'!N$110)/('WSKAŹNIK BUDOWA DANE'!N$111-'WSKAŹNIK BUDOWA DANE'!N$110))</f>
        <v>7.3377882487476684</v>
      </c>
      <c r="O44" s="32">
        <f>1+99*(('WSKAŹNIK BUDOWA DANE'!O44-'WSKAŹNIK BUDOWA DANE'!O$110)/('WSKAŹNIK BUDOWA DANE'!O$111-'WSKAŹNIK BUDOWA DANE'!O$110))</f>
        <v>76.052064378598118</v>
      </c>
      <c r="P44" s="32">
        <f>1+99*(('WSKAŹNIK BUDOWA DANE'!P44-'WSKAŹNIK BUDOWA DANE'!P$110)/('WSKAŹNIK BUDOWA DANE'!P$111-'WSKAŹNIK BUDOWA DANE'!P$110))</f>
        <v>17.235680350356716</v>
      </c>
      <c r="Q44" s="32">
        <f>1+99*(('WSKAŹNIK BUDOWA DANE'!Q44-'WSKAŹNIK BUDOWA DANE'!Q$110)/('WSKAŹNIK BUDOWA DANE'!Q$111-'WSKAŹNIK BUDOWA DANE'!Q$110))</f>
        <v>31.255615248894834</v>
      </c>
      <c r="R44" s="32">
        <f>1+99*(('WSKAŹNIK BUDOWA DANE'!R44-'WSKAŹNIK BUDOWA DANE'!R$110)/('WSKAŹNIK BUDOWA DANE'!R$111-'WSKAŹNIK BUDOWA DANE'!R$110))</f>
        <v>1</v>
      </c>
      <c r="S44" s="32">
        <f>1+99*(('WSKAŹNIK BUDOWA DANE'!S44-'WSKAŹNIK BUDOWA DANE'!S$110)/('WSKAŹNIK BUDOWA DANE'!S$111-'WSKAŹNIK BUDOWA DANE'!S$110))</f>
        <v>24.870259500822733</v>
      </c>
      <c r="T44" s="33">
        <f t="shared" si="23"/>
        <v>16.641755306768449</v>
      </c>
      <c r="U44" s="34">
        <f t="shared" si="24"/>
        <v>40.630415971334884</v>
      </c>
      <c r="V44" s="34">
        <f>1+99*(('WSKAŹNIK BUDOWA DANE'!V44-'WSKAŹNIK BUDOWA DANE'!V$110)/('WSKAŹNIK BUDOWA DANE'!V$111-'WSKAŹNIK BUDOWA DANE'!V$110))</f>
        <v>46.668737485875141</v>
      </c>
      <c r="W44" s="32">
        <f>1+99*(('WSKAŹNIK BUDOWA DANE'!W44-'WSKAŹNIK BUDOWA DANE'!W$110)/('WSKAŹNIK BUDOWA DANE'!W$111-'WSKAŹNIK BUDOWA DANE'!W$110))</f>
        <v>8.5120366267907279</v>
      </c>
      <c r="X44" s="32">
        <f>1+99*(('WSKAŹNIK BUDOWA DANE'!X44-'WSKAŹNIK BUDOWA DANE'!X$110)/('WSKAŹNIK BUDOWA DANE'!X$111-'WSKAŹNIK BUDOWA DANE'!X$110))</f>
        <v>56.106544598143422</v>
      </c>
      <c r="Y44" s="32">
        <f>1+99*(('WSKAŹNIK BUDOWA DANE'!Y44-'WSKAŹNIK BUDOWA DANE'!Y$110)/('WSKAŹNIK BUDOWA DANE'!Y$111-'WSKAŹNIK BUDOWA DANE'!Y$110))</f>
        <v>38.478127569186896</v>
      </c>
      <c r="Z44" s="33">
        <f t="shared" si="25"/>
        <v>46.46369314328809</v>
      </c>
      <c r="AA44" s="33">
        <f t="shared" si="26"/>
        <v>57.428532419462137</v>
      </c>
      <c r="AB44" s="32">
        <f>1+99*(('WSKAŹNIK BUDOWA DANE'!AB44-'WSKAŹNIK BUDOWA DANE'!AB$110)/('WSKAŹNIK BUDOWA DANE'!AB$111-'WSKAŹNIK BUDOWA DANE'!AB$110))</f>
        <v>8.8286840089434371</v>
      </c>
      <c r="AC44" s="32">
        <f>1+99*(('WSKAŹNIK BUDOWA DANE'!AC44-'WSKAŹNIK BUDOWA DANE'!AC$110)/('WSKAŹNIK BUDOWA DANE'!AC$111-'WSKAŹNIK BUDOWA DANE'!AC$110))</f>
        <v>1</v>
      </c>
      <c r="AD44" s="32">
        <f>1+99*(('WSKAŹNIK BUDOWA DANE'!AD44-'WSKAŹNIK BUDOWA DANE'!AD$110)/('WSKAŹNIK BUDOWA DANE'!AD$111-'WSKAŹNIK BUDOWA DANE'!AD$110))</f>
        <v>7.5684210526315878</v>
      </c>
      <c r="AE44" s="32">
        <f>1+99*(('WSKAŹNIK BUDOWA DANE'!AE44-'WSKAŹNIK BUDOWA DANE'!AE$110)/('WSKAŹNIK BUDOWA DANE'!AE$111-'WSKAŹNIK BUDOWA DANE'!AE$110))</f>
        <v>2.9900999478551835</v>
      </c>
      <c r="AF44" s="32">
        <f>1+99*(('WSKAŹNIK BUDOWA DANE'!AF44-'WSKAŹNIK BUDOWA DANE'!AF$110)/('WSKAŹNIK BUDOWA DANE'!AF$111-'WSKAŹNIK BUDOWA DANE'!AF$110))</f>
        <v>22.486968107687193</v>
      </c>
      <c r="AG44" s="33">
        <f t="shared" si="27"/>
        <v>20.615160845189212</v>
      </c>
      <c r="AH44" s="34">
        <f t="shared" si="28"/>
        <v>45.798396617886532</v>
      </c>
      <c r="AI44" s="35">
        <f t="shared" si="29"/>
        <v>37.673795731707315</v>
      </c>
      <c r="AJ44" s="30">
        <f t="shared" si="30"/>
        <v>85.019834084305387</v>
      </c>
      <c r="AK44" s="36">
        <v>4.4249999999999998</v>
      </c>
      <c r="AL44" s="37">
        <v>4.4249999999999998</v>
      </c>
      <c r="AM44" s="37">
        <v>10</v>
      </c>
      <c r="AN44" s="36">
        <f t="shared" si="31"/>
        <v>7.2125000000000004</v>
      </c>
      <c r="AO44" s="36">
        <f t="shared" si="32"/>
        <v>5.8187499999999996</v>
      </c>
      <c r="AP44" s="30">
        <f t="shared" si="33"/>
        <v>54.006250000000001</v>
      </c>
      <c r="AQ44" s="33">
        <f>'WSKAŹNIK BUDOWA DANE'!AQ44</f>
        <v>80.682926829268297</v>
      </c>
      <c r="AR44" s="38">
        <v>3.1754065448985399E-3</v>
      </c>
      <c r="AS44" s="39">
        <v>3.1949881327238701</v>
      </c>
      <c r="AT44" s="40">
        <v>0.39050830513537899</v>
      </c>
      <c r="AU44" s="32">
        <v>2.8030419930248498</v>
      </c>
      <c r="AV44" s="41">
        <f t="shared" si="34"/>
        <v>2.992605203370645</v>
      </c>
      <c r="AW44" s="30">
        <f t="shared" si="35"/>
        <v>3.0004696872772287</v>
      </c>
    </row>
    <row r="45" spans="1:49" x14ac:dyDescent="0.3">
      <c r="A45" s="26">
        <v>38</v>
      </c>
      <c r="B45" s="26">
        <v>3063011</v>
      </c>
      <c r="C45" s="27" t="s">
        <v>82</v>
      </c>
      <c r="D45" s="44">
        <v>64559</v>
      </c>
      <c r="E45" s="29">
        <f t="shared" si="18"/>
        <v>44.343312147772508</v>
      </c>
      <c r="F45" s="48">
        <f t="shared" si="19"/>
        <v>13.943536255293472</v>
      </c>
      <c r="G45" s="30">
        <f t="shared" si="20"/>
        <v>49.319377023691032</v>
      </c>
      <c r="H45" s="31">
        <f t="shared" si="21"/>
        <v>34.36318305620938</v>
      </c>
      <c r="I45" s="32">
        <f>1+99*(('WSKAŹNIK BUDOWA DANE'!I45-'WSKAŹNIK BUDOWA DANE'!I$110)/('WSKAŹNIK BUDOWA DANE'!I$111-'WSKAŹNIK BUDOWA DANE'!I$110))</f>
        <v>13.788103996071134</v>
      </c>
      <c r="J45" s="32">
        <f>1+99*(('WSKAŹNIK BUDOWA DANE'!J45-'WSKAŹNIK BUDOWA DANE'!J$110)/('WSKAŹNIK BUDOWA DANE'!J$111-'WSKAŹNIK BUDOWA DANE'!J$110))</f>
        <v>1</v>
      </c>
      <c r="K45" s="33">
        <f t="shared" si="22"/>
        <v>3.7132336306878315</v>
      </c>
      <c r="L45" s="32">
        <f>1+99*(('WSKAŹNIK BUDOWA DANE'!L45-'WSKAŹNIK BUDOWA DANE'!L$110)/('WSKAŹNIK BUDOWA DANE'!L$111-'WSKAŹNIK BUDOWA DANE'!L$110))</f>
        <v>16.81037786544691</v>
      </c>
      <c r="M45" s="32">
        <f>1+99*(('WSKAŹNIK BUDOWA DANE'!M45-'WSKAŹNIK BUDOWA DANE'!M$110)/('WSKAŹNIK BUDOWA DANE'!M$111-'WSKAŹNIK BUDOWA DANE'!M$110))</f>
        <v>15.273257795195091</v>
      </c>
      <c r="N45" s="32">
        <f>1+99*(('WSKAŹNIK BUDOWA DANE'!N45-'WSKAŹNIK BUDOWA DANE'!N$110)/('WSKAŹNIK BUDOWA DANE'!N$111-'WSKAŹNIK BUDOWA DANE'!N$110))</f>
        <v>20.808054810736156</v>
      </c>
      <c r="O45" s="32">
        <f>1+99*(('WSKAŹNIK BUDOWA DANE'!O45-'WSKAŹNIK BUDOWA DANE'!O$110)/('WSKAŹNIK BUDOWA DANE'!O$111-'WSKAŹNIK BUDOWA DANE'!O$110))</f>
        <v>55.950157274636567</v>
      </c>
      <c r="P45" s="32">
        <f>1+99*(('WSKAŹNIK BUDOWA DANE'!P45-'WSKAŹNIK BUDOWA DANE'!P$110)/('WSKAŹNIK BUDOWA DANE'!P$111-'WSKAŹNIK BUDOWA DANE'!P$110))</f>
        <v>26.371409839465969</v>
      </c>
      <c r="Q45" s="32">
        <f>1+99*(('WSKAŹNIK BUDOWA DANE'!Q45-'WSKAŹNIK BUDOWA DANE'!Q$110)/('WSKAŹNIK BUDOWA DANE'!Q$111-'WSKAŹNIK BUDOWA DANE'!Q$110))</f>
        <v>1</v>
      </c>
      <c r="R45" s="32">
        <f>1+99*(('WSKAŹNIK BUDOWA DANE'!R45-'WSKAŹNIK BUDOWA DANE'!R$110)/('WSKAŹNIK BUDOWA DANE'!R$111-'WSKAŹNIK BUDOWA DANE'!R$110))</f>
        <v>1</v>
      </c>
      <c r="S45" s="32">
        <f>1+99*(('WSKAŹNIK BUDOWA DANE'!S45-'WSKAŹNIK BUDOWA DANE'!S$110)/('WSKAŹNIK BUDOWA DANE'!S$111-'WSKAŹNIK BUDOWA DANE'!S$110))</f>
        <v>75.603850741182612</v>
      </c>
      <c r="T45" s="33">
        <f t="shared" si="23"/>
        <v>10.922704028944242</v>
      </c>
      <c r="U45" s="34">
        <f t="shared" si="24"/>
        <v>24.172141439406243</v>
      </c>
      <c r="V45" s="34">
        <f>1+99*(('WSKAŹNIK BUDOWA DANE'!V45-'WSKAŹNIK BUDOWA DANE'!V$110)/('WSKAŹNIK BUDOWA DANE'!V$111-'WSKAŹNIK BUDOWA DANE'!V$110))</f>
        <v>22.409886692792639</v>
      </c>
      <c r="W45" s="32">
        <f>1+99*(('WSKAŹNIK BUDOWA DANE'!W45-'WSKAŹNIK BUDOWA DANE'!W$110)/('WSKAŹNIK BUDOWA DANE'!W$111-'WSKAŹNIK BUDOWA DANE'!W$110))</f>
        <v>8.2031142253364422</v>
      </c>
      <c r="X45" s="32">
        <f>1+99*(('WSKAŹNIK BUDOWA DANE'!X45-'WSKAŹNIK BUDOWA DANE'!X$110)/('WSKAŹNIK BUDOWA DANE'!X$111-'WSKAŹNIK BUDOWA DANE'!X$110))</f>
        <v>100</v>
      </c>
      <c r="Y45" s="32">
        <f>1+99*(('WSKAŹNIK BUDOWA DANE'!Y45-'WSKAŹNIK BUDOWA DANE'!Y$110)/('WSKAŹNIK BUDOWA DANE'!Y$111-'WSKAŹNIK BUDOWA DANE'!Y$110))</f>
        <v>58.351730591450249</v>
      </c>
      <c r="Z45" s="33">
        <f t="shared" si="25"/>
        <v>76.388304465703555</v>
      </c>
      <c r="AA45" s="33">
        <f t="shared" si="26"/>
        <v>100</v>
      </c>
      <c r="AB45" s="32">
        <f>1+99*(('WSKAŹNIK BUDOWA DANE'!AB45-'WSKAŹNIK BUDOWA DANE'!AB$110)/('WSKAŹNIK BUDOWA DANE'!AB$111-'WSKAŹNIK BUDOWA DANE'!AB$110))</f>
        <v>1</v>
      </c>
      <c r="AC45" s="32">
        <f>1+99*(('WSKAŹNIK BUDOWA DANE'!AC45-'WSKAŹNIK BUDOWA DANE'!AC$110)/('WSKAŹNIK BUDOWA DANE'!AC$111-'WSKAŹNIK BUDOWA DANE'!AC$110))</f>
        <v>1</v>
      </c>
      <c r="AD45" s="32">
        <f>1+99*(('WSKAŹNIK BUDOWA DANE'!AD45-'WSKAŹNIK BUDOWA DANE'!AD$110)/('WSKAŹNIK BUDOWA DANE'!AD$111-'WSKAŹNIK BUDOWA DANE'!AD$110))</f>
        <v>12.964912280701762</v>
      </c>
      <c r="AE45" s="32">
        <f>1+99*(('WSKAŹNIK BUDOWA DANE'!AE45-'WSKAŹNIK BUDOWA DANE'!AE$110)/('WSKAŹNIK BUDOWA DANE'!AE$111-'WSKAŹNIK BUDOWA DANE'!AE$110))</f>
        <v>21.463735129816634</v>
      </c>
      <c r="AF45" s="32">
        <f>1+99*(('WSKAŹNIK BUDOWA DANE'!AF45-'WSKAŹNIK BUDOWA DANE'!AF$110)/('WSKAŹNIK BUDOWA DANE'!AF$111-'WSKAŹNIK BUDOWA DANE'!AF$110))</f>
        <v>1</v>
      </c>
      <c r="AG45" s="33">
        <f t="shared" si="27"/>
        <v>30.703970204481852</v>
      </c>
      <c r="AH45" s="34">
        <f t="shared" si="28"/>
        <v>74.907511473395928</v>
      </c>
      <c r="AI45" s="35">
        <f t="shared" si="29"/>
        <v>17.28170731707317</v>
      </c>
      <c r="AJ45" s="30">
        <f t="shared" si="30"/>
        <v>38.929843769739342</v>
      </c>
      <c r="AK45" s="36">
        <v>1</v>
      </c>
      <c r="AL45" s="37">
        <v>10</v>
      </c>
      <c r="AM45" s="37">
        <v>10</v>
      </c>
      <c r="AN45" s="36">
        <f t="shared" si="31"/>
        <v>10</v>
      </c>
      <c r="AO45" s="36">
        <f t="shared" si="32"/>
        <v>5.5</v>
      </c>
      <c r="AP45" s="30">
        <f t="shared" si="33"/>
        <v>50.5</v>
      </c>
      <c r="AQ45" s="33">
        <f>'WSKAŹNIK BUDOWA DANE'!AQ45</f>
        <v>30.579268292682926</v>
      </c>
      <c r="AR45" s="38">
        <v>5.5979262468783403E-2</v>
      </c>
      <c r="AS45" s="39">
        <v>39.695459954574098</v>
      </c>
      <c r="AT45" s="40">
        <v>3.86644973306031</v>
      </c>
      <c r="AU45" s="32">
        <v>18.852043454519301</v>
      </c>
      <c r="AV45" s="41">
        <f t="shared" si="34"/>
        <v>27.355813568796698</v>
      </c>
      <c r="AW45" s="30">
        <f t="shared" si="35"/>
        <v>27.459835615565467</v>
      </c>
    </row>
    <row r="46" spans="1:49" x14ac:dyDescent="0.3">
      <c r="A46" s="26">
        <v>39</v>
      </c>
      <c r="B46" s="26">
        <v>211011</v>
      </c>
      <c r="C46" s="27" t="s">
        <v>109</v>
      </c>
      <c r="D46" s="44">
        <v>73352</v>
      </c>
      <c r="E46" s="29">
        <f t="shared" si="18"/>
        <v>48.085941007952322</v>
      </c>
      <c r="F46" s="48">
        <f t="shared" si="19"/>
        <v>14.840473273921994</v>
      </c>
      <c r="G46" s="30">
        <f t="shared" si="20"/>
        <v>36.270207631525182</v>
      </c>
      <c r="H46" s="31">
        <f t="shared" si="21"/>
        <v>25.914650320680014</v>
      </c>
      <c r="I46" s="32">
        <f>1+99*(('WSKAŹNIK BUDOWA DANE'!I46-'WSKAŹNIK BUDOWA DANE'!I$110)/('WSKAŹNIK BUDOWA DANE'!I$111-'WSKAŹNIK BUDOWA DANE'!I$110))</f>
        <v>1</v>
      </c>
      <c r="J46" s="32">
        <f>1+99*(('WSKAŹNIK BUDOWA DANE'!J46-'WSKAŹNIK BUDOWA DANE'!J$110)/('WSKAŹNIK BUDOWA DANE'!J$111-'WSKAŹNIK BUDOWA DANE'!J$110))</f>
        <v>1</v>
      </c>
      <c r="K46" s="33">
        <f t="shared" si="22"/>
        <v>1</v>
      </c>
      <c r="L46" s="32">
        <f>1+99*(('WSKAŹNIK BUDOWA DANE'!L46-'WSKAŹNIK BUDOWA DANE'!L$110)/('WSKAŹNIK BUDOWA DANE'!L$111-'WSKAŹNIK BUDOWA DANE'!L$110))</f>
        <v>20.326561280904762</v>
      </c>
      <c r="M46" s="32">
        <f>1+99*(('WSKAŹNIK BUDOWA DANE'!M46-'WSKAŹNIK BUDOWA DANE'!M$110)/('WSKAŹNIK BUDOWA DANE'!M$111-'WSKAŹNIK BUDOWA DANE'!M$110))</f>
        <v>17.749686443450809</v>
      </c>
      <c r="N46" s="32">
        <f>1+99*(('WSKAŹNIK BUDOWA DANE'!N46-'WSKAŹNIK BUDOWA DANE'!N$110)/('WSKAŹNIK BUDOWA DANE'!N$111-'WSKAŹNIK BUDOWA DANE'!N$110))</f>
        <v>18.433583413217306</v>
      </c>
      <c r="O46" s="32">
        <f>1+99*(('WSKAŹNIK BUDOWA DANE'!O46-'WSKAŹNIK BUDOWA DANE'!O$110)/('WSKAŹNIK BUDOWA DANE'!O$111-'WSKAŹNIK BUDOWA DANE'!O$110))</f>
        <v>23.630775523300542</v>
      </c>
      <c r="P46" s="32">
        <f>1+99*(('WSKAŹNIK BUDOWA DANE'!P46-'WSKAŹNIK BUDOWA DANE'!P$110)/('WSKAŹNIK BUDOWA DANE'!P$111-'WSKAŹNIK BUDOWA DANE'!P$110))</f>
        <v>23.330036642846597</v>
      </c>
      <c r="Q46" s="32">
        <f>1+99*(('WSKAŹNIK BUDOWA DANE'!Q46-'WSKAŹNIK BUDOWA DANE'!Q$110)/('WSKAŹNIK BUDOWA DANE'!Q$111-'WSKAŹNIK BUDOWA DANE'!Q$110))</f>
        <v>1</v>
      </c>
      <c r="R46" s="32">
        <f>1+99*(('WSKAŹNIK BUDOWA DANE'!R46-'WSKAŹNIK BUDOWA DANE'!R$110)/('WSKAŹNIK BUDOWA DANE'!R$111-'WSKAŹNIK BUDOWA DANE'!R$110))</f>
        <v>1</v>
      </c>
      <c r="S46" s="32">
        <f>1+99*(('WSKAŹNIK BUDOWA DANE'!S46-'WSKAŹNIK BUDOWA DANE'!S$110)/('WSKAŹNIK BUDOWA DANE'!S$111-'WSKAŹNIK BUDOWA DANE'!S$110))</f>
        <v>33.830393172646907</v>
      </c>
      <c r="T46" s="33">
        <f t="shared" si="23"/>
        <v>7.9302153077502453</v>
      </c>
      <c r="U46" s="34">
        <f t="shared" si="24"/>
        <v>15.560363276464448</v>
      </c>
      <c r="V46" s="34">
        <f>1+99*(('WSKAŹNIK BUDOWA DANE'!V46-'WSKAŹNIK BUDOWA DANE'!V$110)/('WSKAŹNIK BUDOWA DANE'!V$111-'WSKAŹNIK BUDOWA DANE'!V$110))</f>
        <v>26.124529665176137</v>
      </c>
      <c r="W46" s="32">
        <f>1+99*(('WSKAŹNIK BUDOWA DANE'!W46-'WSKAŹNIK BUDOWA DANE'!W$110)/('WSKAŹNIK BUDOWA DANE'!W$111-'WSKAŹNIK BUDOWA DANE'!W$110))</f>
        <v>5.9009009009008979</v>
      </c>
      <c r="X46" s="32">
        <f>1+99*(('WSKAŹNIK BUDOWA DANE'!X46-'WSKAŹNIK BUDOWA DANE'!X$110)/('WSKAŹNIK BUDOWA DANE'!X$111-'WSKAŹNIK BUDOWA DANE'!X$110))</f>
        <v>72.915223232945436</v>
      </c>
      <c r="Y46" s="32">
        <f>1+99*(('WSKAŹNIK BUDOWA DANE'!Y46-'WSKAŹNIK BUDOWA DANE'!Y$110)/('WSKAŹNIK BUDOWA DANE'!Y$111-'WSKAŹNIK BUDOWA DANE'!Y$110))</f>
        <v>36.181303767223184</v>
      </c>
      <c r="Z46" s="33">
        <f t="shared" si="25"/>
        <v>51.363098047587513</v>
      </c>
      <c r="AA46" s="33">
        <f t="shared" si="26"/>
        <v>64.398542983678723</v>
      </c>
      <c r="AB46" s="32">
        <f>1+99*(('WSKAŹNIK BUDOWA DANE'!AB46-'WSKAŹNIK BUDOWA DANE'!AB$110)/('WSKAŹNIK BUDOWA DANE'!AB$111-'WSKAŹNIK BUDOWA DANE'!AB$110))</f>
        <v>1</v>
      </c>
      <c r="AC46" s="32">
        <f>1+99*(('WSKAŹNIK BUDOWA DANE'!AC46-'WSKAŹNIK BUDOWA DANE'!AC$110)/('WSKAŹNIK BUDOWA DANE'!AC$111-'WSKAŹNIK BUDOWA DANE'!AC$110))</f>
        <v>1</v>
      </c>
      <c r="AD46" s="32">
        <f>1+99*(('WSKAŹNIK BUDOWA DANE'!AD46-'WSKAŹNIK BUDOWA DANE'!AD$110)/('WSKAŹNIK BUDOWA DANE'!AD$111-'WSKAŹNIK BUDOWA DANE'!AD$110))</f>
        <v>6.7315789473684209</v>
      </c>
      <c r="AE46" s="32">
        <f>1+99*(('WSKAŹNIK BUDOWA DANE'!AE46-'WSKAŹNIK BUDOWA DANE'!AE$110)/('WSKAŹNIK BUDOWA DANE'!AE$111-'WSKAŹNIK BUDOWA DANE'!AE$110))</f>
        <v>3.6953334353392728</v>
      </c>
      <c r="AF46" s="32">
        <f>1+99*(('WSKAŹNIK BUDOWA DANE'!AF46-'WSKAŹNIK BUDOWA DANE'!AF$110)/('WSKAŹNIK BUDOWA DANE'!AF$111-'WSKAŹNIK BUDOWA DANE'!AF$110))</f>
        <v>1</v>
      </c>
      <c r="AG46" s="33">
        <f t="shared" si="27"/>
        <v>19.580197437529094</v>
      </c>
      <c r="AH46" s="34">
        <f t="shared" si="28"/>
        <v>42.812229704436191</v>
      </c>
      <c r="AI46" s="35">
        <f t="shared" si="29"/>
        <v>37.613429878048777</v>
      </c>
      <c r="AJ46" s="30">
        <f t="shared" si="30"/>
        <v>84.883395797363875</v>
      </c>
      <c r="AK46" s="36">
        <v>4.4249999999999998</v>
      </c>
      <c r="AL46" s="37">
        <v>4.4249999999999998</v>
      </c>
      <c r="AM46" s="37">
        <v>1</v>
      </c>
      <c r="AN46" s="36">
        <f t="shared" si="31"/>
        <v>2.7124999999999999</v>
      </c>
      <c r="AO46" s="36">
        <f t="shared" si="32"/>
        <v>3.5687499999999996</v>
      </c>
      <c r="AP46" s="30">
        <f t="shared" si="33"/>
        <v>29.256249999999998</v>
      </c>
      <c r="AQ46" s="33">
        <f>'WSKAŹNIK BUDOWA DANE'!AQ46</f>
        <v>86.719512195121951</v>
      </c>
      <c r="AR46" s="38">
        <v>3.6802132162440599E-3</v>
      </c>
      <c r="AS46" s="39">
        <v>3.5439338936071101</v>
      </c>
      <c r="AT46" s="40">
        <v>1.0722624469565201</v>
      </c>
      <c r="AU46" s="32">
        <v>5.9508146023576796</v>
      </c>
      <c r="AV46" s="41">
        <f t="shared" si="34"/>
        <v>4.5923080867759181</v>
      </c>
      <c r="AW46" s="30">
        <f t="shared" si="35"/>
        <v>4.6064863339711728</v>
      </c>
    </row>
    <row r="47" spans="1:49" x14ac:dyDescent="0.3">
      <c r="A47" s="26">
        <v>40</v>
      </c>
      <c r="B47" s="26">
        <v>663011</v>
      </c>
      <c r="C47" s="27" t="s">
        <v>72</v>
      </c>
      <c r="D47" s="44">
        <v>340727</v>
      </c>
      <c r="E47" s="29">
        <f t="shared" si="18"/>
        <v>82.897305626227819</v>
      </c>
      <c r="F47" s="48">
        <f t="shared" si="19"/>
        <v>23.183165739988837</v>
      </c>
      <c r="G47" s="30">
        <f t="shared" si="20"/>
        <v>72.921203385252042</v>
      </c>
      <c r="H47" s="31">
        <f t="shared" si="21"/>
        <v>49.64391063674335</v>
      </c>
      <c r="I47" s="32">
        <f>1+99*(('WSKAŹNIK BUDOWA DANE'!I47-'WSKAŹNIK BUDOWA DANE'!I$110)/('WSKAŹNIK BUDOWA DANE'!I$111-'WSKAŹNIK BUDOWA DANE'!I$110))</f>
        <v>30.076200214800242</v>
      </c>
      <c r="J47" s="32">
        <f>1+99*(('WSKAŹNIK BUDOWA DANE'!J47-'WSKAŹNIK BUDOWA DANE'!J$110)/('WSKAŹNIK BUDOWA DANE'!J$111-'WSKAŹNIK BUDOWA DANE'!J$110))</f>
        <v>1</v>
      </c>
      <c r="K47" s="33">
        <f t="shared" si="22"/>
        <v>5.4841772596078844</v>
      </c>
      <c r="L47" s="32">
        <f>1+99*(('WSKAŹNIK BUDOWA DANE'!L47-'WSKAŹNIK BUDOWA DANE'!L$110)/('WSKAŹNIK BUDOWA DANE'!L$111-'WSKAŹNIK BUDOWA DANE'!L$110))</f>
        <v>12.649788201743297</v>
      </c>
      <c r="M47" s="32">
        <f>1+99*(('WSKAŹNIK BUDOWA DANE'!M47-'WSKAŹNIK BUDOWA DANE'!M$110)/('WSKAŹNIK BUDOWA DANE'!M$111-'WSKAŹNIK BUDOWA DANE'!M$110))</f>
        <v>10.465452913916412</v>
      </c>
      <c r="N47" s="32">
        <f>1+99*(('WSKAŹNIK BUDOWA DANE'!N47-'WSKAŹNIK BUDOWA DANE'!N$110)/('WSKAŹNIK BUDOWA DANE'!N$111-'WSKAŹNIK BUDOWA DANE'!N$110))</f>
        <v>12.259350246910135</v>
      </c>
      <c r="O47" s="32">
        <f>1+99*(('WSKAŹNIK BUDOWA DANE'!O47-'WSKAŹNIK BUDOWA DANE'!O$110)/('WSKAŹNIK BUDOWA DANE'!O$111-'WSKAŹNIK BUDOWA DANE'!O$110))</f>
        <v>52.169661994121292</v>
      </c>
      <c r="P47" s="32">
        <f>1+99*(('WSKAŹNIK BUDOWA DANE'!P47-'WSKAŹNIK BUDOWA DANE'!P$110)/('WSKAŹNIK BUDOWA DANE'!P$111-'WSKAŹNIK BUDOWA DANE'!P$110))</f>
        <v>34.650605718896948</v>
      </c>
      <c r="Q47" s="32">
        <f>1+99*(('WSKAŹNIK BUDOWA DANE'!Q47-'WSKAŹNIK BUDOWA DANE'!Q$110)/('WSKAŹNIK BUDOWA DANE'!Q$111-'WSKAŹNIK BUDOWA DANE'!Q$110))</f>
        <v>54.750386673201866</v>
      </c>
      <c r="R47" s="32">
        <f>1+99*(('WSKAŹNIK BUDOWA DANE'!R47-'WSKAŹNIK BUDOWA DANE'!R$110)/('WSKAŹNIK BUDOWA DANE'!R$111-'WSKAŹNIK BUDOWA DANE'!R$110))</f>
        <v>19.228561282199511</v>
      </c>
      <c r="S47" s="32">
        <f>1+99*(('WSKAŹNIK BUDOWA DANE'!S47-'WSKAŹNIK BUDOWA DANE'!S$110)/('WSKAŹNIK BUDOWA DANE'!S$111-'WSKAŹNIK BUDOWA DANE'!S$110))</f>
        <v>1</v>
      </c>
      <c r="T47" s="33">
        <f t="shared" si="23"/>
        <v>13.694385889449523</v>
      </c>
      <c r="U47" s="34">
        <f t="shared" si="24"/>
        <v>32.148482052445395</v>
      </c>
      <c r="V47" s="34">
        <f>1+99*(('WSKAŹNIK BUDOWA DANE'!V47-'WSKAŹNIK BUDOWA DANE'!V$110)/('WSKAŹNIK BUDOWA DANE'!V$111-'WSKAŹNIK BUDOWA DANE'!V$110))</f>
        <v>56.440509924367596</v>
      </c>
      <c r="W47" s="32">
        <f>1+99*(('WSKAŹNIK BUDOWA DANE'!W47-'WSKAŹNIK BUDOWA DANE'!W$110)/('WSKAŹNIK BUDOWA DANE'!W$111-'WSKAŹNIK BUDOWA DANE'!W$110))</f>
        <v>9.9678707278707215</v>
      </c>
      <c r="X47" s="32">
        <f>1+99*(('WSKAŹNIK BUDOWA DANE'!X47-'WSKAŹNIK BUDOWA DANE'!X$110)/('WSKAŹNIK BUDOWA DANE'!X$111-'WSKAŹNIK BUDOWA DANE'!X$110))</f>
        <v>59.934297039179967</v>
      </c>
      <c r="Y47" s="32">
        <f>1+99*(('WSKAŹNIK BUDOWA DANE'!Y47-'WSKAŹNIK BUDOWA DANE'!Y$110)/('WSKAŹNIK BUDOWA DANE'!Y$111-'WSKAŹNIK BUDOWA DANE'!Y$110))</f>
        <v>55.401882315155696</v>
      </c>
      <c r="Z47" s="33">
        <f t="shared" si="25"/>
        <v>57.62354441724522</v>
      </c>
      <c r="AA47" s="33">
        <f t="shared" si="26"/>
        <v>73.304803679734647</v>
      </c>
      <c r="AB47" s="32">
        <f>1+99*(('WSKAŹNIK BUDOWA DANE'!AB47-'WSKAŹNIK BUDOWA DANE'!AB$110)/('WSKAŹNIK BUDOWA DANE'!AB$111-'WSKAŹNIK BUDOWA DANE'!AB$110))</f>
        <v>1</v>
      </c>
      <c r="AC47" s="32">
        <f>1+99*(('WSKAŹNIK BUDOWA DANE'!AC47-'WSKAŹNIK BUDOWA DANE'!AC$110)/('WSKAŹNIK BUDOWA DANE'!AC$111-'WSKAŹNIK BUDOWA DANE'!AC$110))</f>
        <v>38.017638822911671</v>
      </c>
      <c r="AD47" s="32">
        <f>1+99*(('WSKAŹNIK BUDOWA DANE'!AD47-'WSKAŹNIK BUDOWA DANE'!AD$110)/('WSKAŹNIK BUDOWA DANE'!AD$111-'WSKAŹNIK BUDOWA DANE'!AD$110))</f>
        <v>11.998015037593991</v>
      </c>
      <c r="AE47" s="32">
        <f>1+99*(('WSKAŹNIK BUDOWA DANE'!AE47-'WSKAŹNIK BUDOWA DANE'!AE$110)/('WSKAŹNIK BUDOWA DANE'!AE$111-'WSKAŹNIK BUDOWA DANE'!AE$110))</f>
        <v>1</v>
      </c>
      <c r="AF47" s="32">
        <f>1+99*(('WSKAŹNIK BUDOWA DANE'!AF47-'WSKAŹNIK BUDOWA DANE'!AF$110)/('WSKAŹNIK BUDOWA DANE'!AF$111-'WSKAŹNIK BUDOWA DANE'!AF$110))</f>
        <v>29.673491472844084</v>
      </c>
      <c r="AG47" s="33">
        <f t="shared" si="27"/>
        <v>28.112014597516886</v>
      </c>
      <c r="AH47" s="34">
        <f t="shared" si="28"/>
        <v>67.428974534442929</v>
      </c>
      <c r="AI47" s="35">
        <f t="shared" si="29"/>
        <v>33.613018292682924</v>
      </c>
      <c r="AJ47" s="30">
        <f t="shared" si="30"/>
        <v>75.841706320798423</v>
      </c>
      <c r="AK47" s="36">
        <v>4.4249999999999998</v>
      </c>
      <c r="AL47" s="37">
        <v>10</v>
      </c>
      <c r="AM47" s="37">
        <v>10</v>
      </c>
      <c r="AN47" s="36">
        <f t="shared" si="31"/>
        <v>10</v>
      </c>
      <c r="AO47" s="36">
        <f t="shared" si="32"/>
        <v>7.2125000000000004</v>
      </c>
      <c r="AP47" s="30">
        <f t="shared" si="33"/>
        <v>69.337500000000006</v>
      </c>
      <c r="AQ47" s="33">
        <f>'WSKAŹNIK BUDOWA DANE'!AQ47</f>
        <v>66.698170731707307</v>
      </c>
      <c r="AR47" s="38">
        <v>7.4829231291781401E-2</v>
      </c>
      <c r="AS47" s="39">
        <v>52.7254317971299</v>
      </c>
      <c r="AT47" s="40">
        <v>10.6708735401907</v>
      </c>
      <c r="AU47" s="32">
        <v>50.269203349085103</v>
      </c>
      <c r="AV47" s="41">
        <f t="shared" si="34"/>
        <v>51.482671382497628</v>
      </c>
      <c r="AW47" s="30">
        <f t="shared" si="35"/>
        <v>51.681918155504846</v>
      </c>
    </row>
    <row r="48" spans="1:49" x14ac:dyDescent="0.3">
      <c r="A48" s="26">
        <v>41</v>
      </c>
      <c r="B48" s="26">
        <v>2062011</v>
      </c>
      <c r="C48" s="27" t="s">
        <v>112</v>
      </c>
      <c r="D48" s="44">
        <v>62737</v>
      </c>
      <c r="E48" s="29">
        <f t="shared" si="18"/>
        <v>41.787387777963993</v>
      </c>
      <c r="F48" s="48">
        <f t="shared" si="19"/>
        <v>13.330998044922836</v>
      </c>
      <c r="G48" s="30">
        <f t="shared" si="20"/>
        <v>41.955129869204001</v>
      </c>
      <c r="H48" s="31">
        <f t="shared" si="21"/>
        <v>29.595287009541067</v>
      </c>
      <c r="I48" s="32">
        <f>1+99*(('WSKAŹNIK BUDOWA DANE'!I48-'WSKAŹNIK BUDOWA DANE'!I$110)/('WSKAŹNIK BUDOWA DANE'!I$111-'WSKAŹNIK BUDOWA DANE'!I$110))</f>
        <v>40.478483473023203</v>
      </c>
      <c r="J48" s="32">
        <f>1+99*(('WSKAŹNIK BUDOWA DANE'!J48-'WSKAŹNIK BUDOWA DANE'!J$110)/('WSKAŹNIK BUDOWA DANE'!J$111-'WSKAŹNIK BUDOWA DANE'!J$110))</f>
        <v>35.07883704990671</v>
      </c>
      <c r="K48" s="33">
        <f t="shared" si="22"/>
        <v>37.682066368201241</v>
      </c>
      <c r="L48" s="32">
        <f>1+99*(('WSKAŹNIK BUDOWA DANE'!L48-'WSKAŹNIK BUDOWA DANE'!L$110)/('WSKAŹNIK BUDOWA DANE'!L$111-'WSKAŹNIK BUDOWA DANE'!L$110))</f>
        <v>30.827491567361218</v>
      </c>
      <c r="M48" s="32">
        <f>1+99*(('WSKAŹNIK BUDOWA DANE'!M48-'WSKAŹNIK BUDOWA DANE'!M$110)/('WSKAŹNIK BUDOWA DANE'!M$111-'WSKAŹNIK BUDOWA DANE'!M$110))</f>
        <v>10.791853292315535</v>
      </c>
      <c r="N48" s="32">
        <f>1+99*(('WSKAŹNIK BUDOWA DANE'!N48-'WSKAŹNIK BUDOWA DANE'!N$110)/('WSKAŹNIK BUDOWA DANE'!N$111-'WSKAŹNIK BUDOWA DANE'!N$110))</f>
        <v>21.383317827220196</v>
      </c>
      <c r="O48" s="32">
        <f>1+99*(('WSKAŹNIK BUDOWA DANE'!O48-'WSKAŹNIK BUDOWA DANE'!O$110)/('WSKAŹNIK BUDOWA DANE'!O$111-'WSKAŹNIK BUDOWA DANE'!O$110))</f>
        <v>30.316486880091571</v>
      </c>
      <c r="P48" s="32">
        <f>1+99*(('WSKAŹNIK BUDOWA DANE'!P48-'WSKAŹNIK BUDOWA DANE'!P$110)/('WSKAŹNIK BUDOWA DANE'!P$111-'WSKAŹNIK BUDOWA DANE'!P$110))</f>
        <v>53.216486214708596</v>
      </c>
      <c r="Q48" s="32">
        <f>1+99*(('WSKAŹNIK BUDOWA DANE'!Q48-'WSKAŹNIK BUDOWA DANE'!Q$110)/('WSKAŹNIK BUDOWA DANE'!Q$111-'WSKAŹNIK BUDOWA DANE'!Q$110))</f>
        <v>49.653394328705573</v>
      </c>
      <c r="R48" s="32">
        <f>1+99*(('WSKAŹNIK BUDOWA DANE'!R48-'WSKAŹNIK BUDOWA DANE'!R$110)/('WSKAŹNIK BUDOWA DANE'!R$111-'WSKAŹNIK BUDOWA DANE'!R$110))</f>
        <v>100</v>
      </c>
      <c r="S48" s="32">
        <f>1+99*(('WSKAŹNIK BUDOWA DANE'!S48-'WSKAŹNIK BUDOWA DANE'!S$110)/('WSKAŹNIK BUDOWA DANE'!S$111-'WSKAŹNIK BUDOWA DANE'!S$110))</f>
        <v>1</v>
      </c>
      <c r="T48" s="33">
        <f t="shared" si="23"/>
        <v>23.453794454722054</v>
      </c>
      <c r="U48" s="34">
        <f t="shared" si="24"/>
        <v>60.23408884868654</v>
      </c>
      <c r="V48" s="34">
        <f>1+99*(('WSKAŹNIK BUDOWA DANE'!V48-'WSKAŹNIK BUDOWA DANE'!V$110)/('WSKAŹNIK BUDOWA DANE'!V$111-'WSKAŹNIK BUDOWA DANE'!V$110))</f>
        <v>8.3438899692366526</v>
      </c>
      <c r="W48" s="32">
        <f>1+99*(('WSKAŹNIK BUDOWA DANE'!W48-'WSKAŹNIK BUDOWA DANE'!W$110)/('WSKAŹNIK BUDOWA DANE'!W$111-'WSKAŹNIK BUDOWA DANE'!W$110))</f>
        <v>7.8480601813935111</v>
      </c>
      <c r="X48" s="32">
        <f>1+99*(('WSKAŹNIK BUDOWA DANE'!X48-'WSKAŹNIK BUDOWA DANE'!X$110)/('WSKAŹNIK BUDOWA DANE'!X$111-'WSKAŹNIK BUDOWA DANE'!X$110))</f>
        <v>57.766422477607271</v>
      </c>
      <c r="Y48" s="32">
        <f>1+99*(('WSKAŹNIK BUDOWA DANE'!Y48-'WSKAŹNIK BUDOWA DANE'!Y$110)/('WSKAŹNIK BUDOWA DANE'!Y$111-'WSKAŹNIK BUDOWA DANE'!Y$110))</f>
        <v>37.279948916376242</v>
      </c>
      <c r="Z48" s="33">
        <f t="shared" si="25"/>
        <v>46.406134067028333</v>
      </c>
      <c r="AA48" s="33">
        <f t="shared" si="26"/>
        <v>57.346647501307075</v>
      </c>
      <c r="AB48" s="32">
        <f>1+99*(('WSKAŹNIK BUDOWA DANE'!AB48-'WSKAŹNIK BUDOWA DANE'!AB$110)/('WSKAŹNIK BUDOWA DANE'!AB$111-'WSKAŹNIK BUDOWA DANE'!AB$110))</f>
        <v>8.5130293205645344</v>
      </c>
      <c r="AC48" s="32">
        <f>1+99*(('WSKAŹNIK BUDOWA DANE'!AC48-'WSKAŹNIK BUDOWA DANE'!AC$110)/('WSKAŹNIK BUDOWA DANE'!AC$111-'WSKAŹNIK BUDOWA DANE'!AC$110))</f>
        <v>20.941184588844159</v>
      </c>
      <c r="AD48" s="32">
        <f>1+99*(('WSKAŹNIK BUDOWA DANE'!AD48-'WSKAŹNIK BUDOWA DANE'!AD$110)/('WSKAŹNIK BUDOWA DANE'!AD$111-'WSKAŹNIK BUDOWA DANE'!AD$110))</f>
        <v>10.378947368421054</v>
      </c>
      <c r="AE48" s="32">
        <f>1+99*(('WSKAŹNIK BUDOWA DANE'!AE48-'WSKAŹNIK BUDOWA DANE'!AE$110)/('WSKAŹNIK BUDOWA DANE'!AE$111-'WSKAŹNIK BUDOWA DANE'!AE$110))</f>
        <v>1</v>
      </c>
      <c r="AF48" s="32">
        <f>1+99*(('WSKAŹNIK BUDOWA DANE'!AF48-'WSKAŹNIK BUDOWA DANE'!AF$110)/('WSKAŹNIK BUDOWA DANE'!AF$111-'WSKAŹNIK BUDOWA DANE'!AF$110))</f>
        <v>17.149478770612184</v>
      </c>
      <c r="AG48" s="33">
        <f t="shared" si="27"/>
        <v>22.617971276093723</v>
      </c>
      <c r="AH48" s="34">
        <f t="shared" si="28"/>
        <v>51.577080384302675</v>
      </c>
      <c r="AI48" s="35">
        <f t="shared" si="29"/>
        <v>26.590457317073177</v>
      </c>
      <c r="AJ48" s="30">
        <f t="shared" si="30"/>
        <v>59.969385606602955</v>
      </c>
      <c r="AK48" s="36">
        <v>4.4249999999999998</v>
      </c>
      <c r="AL48" s="37">
        <v>10</v>
      </c>
      <c r="AM48" s="37">
        <v>1</v>
      </c>
      <c r="AN48" s="36">
        <f t="shared" si="31"/>
        <v>5.5</v>
      </c>
      <c r="AO48" s="36">
        <f t="shared" si="32"/>
        <v>4.9625000000000004</v>
      </c>
      <c r="AP48" s="30">
        <f t="shared" si="33"/>
        <v>44.587500000000006</v>
      </c>
      <c r="AQ48" s="33">
        <f>'WSKAŹNIK BUDOWA DANE'!AQ48</f>
        <v>55.329268292682933</v>
      </c>
      <c r="AR48" s="38">
        <v>6.6854331096760202E-3</v>
      </c>
      <c r="AS48" s="39">
        <v>5.6212811274302297</v>
      </c>
      <c r="AT48" s="40">
        <v>0.78825664628176895</v>
      </c>
      <c r="AU48" s="32">
        <v>4.6395124401624503</v>
      </c>
      <c r="AV48" s="41">
        <f t="shared" si="34"/>
        <v>5.1068584981731142</v>
      </c>
      <c r="AW48" s="30">
        <f t="shared" si="35"/>
        <v>5.1230675909280983</v>
      </c>
    </row>
    <row r="49" spans="1:49" x14ac:dyDescent="0.3">
      <c r="A49" s="26">
        <v>42</v>
      </c>
      <c r="B49" s="26">
        <v>1061011</v>
      </c>
      <c r="C49" s="27" t="s">
        <v>78</v>
      </c>
      <c r="D49" s="44">
        <v>700982</v>
      </c>
      <c r="E49" s="29">
        <f t="shared" si="18"/>
        <v>81.804399510116482</v>
      </c>
      <c r="F49" s="48">
        <f t="shared" si="19"/>
        <v>22.921246113424882</v>
      </c>
      <c r="G49" s="30">
        <f t="shared" si="20"/>
        <v>82.277069269806631</v>
      </c>
      <c r="H49" s="31">
        <f t="shared" si="21"/>
        <v>55.70125703323783</v>
      </c>
      <c r="I49" s="32">
        <f>1+99*(('WSKAŹNIK BUDOWA DANE'!I49-'WSKAŹNIK BUDOWA DANE'!I$110)/('WSKAŹNIK BUDOWA DANE'!I$111-'WSKAŹNIK BUDOWA DANE'!I$110))</f>
        <v>41.885030067903067</v>
      </c>
      <c r="J49" s="32">
        <f>1+99*(('WSKAŹNIK BUDOWA DANE'!J49-'WSKAŹNIK BUDOWA DANE'!J$110)/('WSKAŹNIK BUDOWA DANE'!J$111-'WSKAŹNIK BUDOWA DANE'!J$110))</f>
        <v>28.450114268269424</v>
      </c>
      <c r="K49" s="33">
        <f t="shared" si="22"/>
        <v>34.520050572989355</v>
      </c>
      <c r="L49" s="32">
        <f>1+99*(('WSKAŹNIK BUDOWA DANE'!L49-'WSKAŹNIK BUDOWA DANE'!L$110)/('WSKAŹNIK BUDOWA DANE'!L$111-'WSKAŹNIK BUDOWA DANE'!L$110))</f>
        <v>31.739957988606349</v>
      </c>
      <c r="M49" s="32">
        <f>1+99*(('WSKAŹNIK BUDOWA DANE'!M49-'WSKAŹNIK BUDOWA DANE'!M$110)/('WSKAŹNIK BUDOWA DANE'!M$111-'WSKAŹNIK BUDOWA DANE'!M$110))</f>
        <v>7.5726883857217366</v>
      </c>
      <c r="N49" s="32">
        <f>1+99*(('WSKAŹNIK BUDOWA DANE'!N49-'WSKAŹNIK BUDOWA DANE'!N$110)/('WSKAŹNIK BUDOWA DANE'!N$111-'WSKAŹNIK BUDOWA DANE'!N$110))</f>
        <v>10.12140547493601</v>
      </c>
      <c r="O49" s="32">
        <f>1+99*(('WSKAŹNIK BUDOWA DANE'!O49-'WSKAŹNIK BUDOWA DANE'!O$110)/('WSKAŹNIK BUDOWA DANE'!O$111-'WSKAŹNIK BUDOWA DANE'!O$110))</f>
        <v>51.927766967040021</v>
      </c>
      <c r="P49" s="32">
        <f>1+99*(('WSKAŹNIK BUDOWA DANE'!P49-'WSKAŹNIK BUDOWA DANE'!P$110)/('WSKAŹNIK BUDOWA DANE'!P$111-'WSKAŹNIK BUDOWA DANE'!P$110))</f>
        <v>80.446258001042793</v>
      </c>
      <c r="Q49" s="32">
        <f>1+99*(('WSKAŹNIK BUDOWA DANE'!Q49-'WSKAŹNIK BUDOWA DANE'!Q$110)/('WSKAŹNIK BUDOWA DANE'!Q$111-'WSKAŹNIK BUDOWA DANE'!Q$110))</f>
        <v>40.189753802522901</v>
      </c>
      <c r="R49" s="32">
        <f>1+99*(('WSKAŹNIK BUDOWA DANE'!R49-'WSKAŹNIK BUDOWA DANE'!R$110)/('WSKAŹNIK BUDOWA DANE'!R$111-'WSKAŹNIK BUDOWA DANE'!R$110))</f>
        <v>9.8603744461341112</v>
      </c>
      <c r="S49" s="32">
        <f>1+99*(('WSKAŹNIK BUDOWA DANE'!S49-'WSKAŹNIK BUDOWA DANE'!S$110)/('WSKAŹNIK BUDOWA DANE'!S$111-'WSKAŹNIK BUDOWA DANE'!S$110))</f>
        <v>7.8708611633394341</v>
      </c>
      <c r="T49" s="33">
        <f t="shared" si="23"/>
        <v>21.760975167454259</v>
      </c>
      <c r="U49" s="34">
        <f t="shared" si="24"/>
        <v>55.362496829424785</v>
      </c>
      <c r="V49" s="34">
        <f>1+99*(('WSKAŹNIK BUDOWA DANE'!V49-'WSKAŹNIK BUDOWA DANE'!V$110)/('WSKAŹNIK BUDOWA DANE'!V$111-'WSKAŹNIK BUDOWA DANE'!V$110))</f>
        <v>38.464323798613947</v>
      </c>
      <c r="W49" s="32">
        <f>1+99*(('WSKAŹNIK BUDOWA DANE'!W49-'WSKAŹNIK BUDOWA DANE'!W$110)/('WSKAŹNIK BUDOWA DANE'!W$111-'WSKAŹNIK BUDOWA DANE'!W$110))</f>
        <v>8.1770254464991226</v>
      </c>
      <c r="X49" s="32">
        <f>1+99*(('WSKAŹNIK BUDOWA DANE'!X49-'WSKAŹNIK BUDOWA DANE'!X$110)/('WSKAŹNIK BUDOWA DANE'!X$111-'WSKAŹNIK BUDOWA DANE'!X$110))</f>
        <v>66.212828636471301</v>
      </c>
      <c r="Y49" s="32">
        <f>1+99*(('WSKAŹNIK BUDOWA DANE'!Y49-'WSKAŹNIK BUDOWA DANE'!Y$110)/('WSKAŹNIK BUDOWA DANE'!Y$111-'WSKAŹNIK BUDOWA DANE'!Y$110))</f>
        <v>39.863886974696953</v>
      </c>
      <c r="Z49" s="33">
        <f t="shared" si="25"/>
        <v>51.376071444197343</v>
      </c>
      <c r="AA49" s="33">
        <f t="shared" si="26"/>
        <v>64.416999247896626</v>
      </c>
      <c r="AB49" s="32">
        <f>1+99*(('WSKAŹNIK BUDOWA DANE'!AB49-'WSKAŹNIK BUDOWA DANE'!AB$110)/('WSKAŹNIK BUDOWA DANE'!AB$111-'WSKAŹNIK BUDOWA DANE'!AB$110))</f>
        <v>10.520259823222975</v>
      </c>
      <c r="AC49" s="32">
        <f>1+99*(('WSKAŹNIK BUDOWA DANE'!AC49-'WSKAŹNIK BUDOWA DANE'!AC$110)/('WSKAŹNIK BUDOWA DANE'!AC$111-'WSKAŹNIK BUDOWA DANE'!AC$110))</f>
        <v>50.88208298314683</v>
      </c>
      <c r="AD49" s="32">
        <f>1+99*(('WSKAŹNIK BUDOWA DANE'!AD49-'WSKAŹNIK BUDOWA DANE'!AD$110)/('WSKAŹNIK BUDOWA DANE'!AD$111-'WSKAŹNIK BUDOWA DANE'!AD$110))</f>
        <v>18.727600000000002</v>
      </c>
      <c r="AE49" s="32">
        <f>1+99*(('WSKAŹNIK BUDOWA DANE'!AE49-'WSKAŹNIK BUDOWA DANE'!AE$110)/('WSKAŹNIK BUDOWA DANE'!AE$111-'WSKAŹNIK BUDOWA DANE'!AE$110))</f>
        <v>4.6564069114452069</v>
      </c>
      <c r="AF49" s="32">
        <f>1+99*(('WSKAŹNIK BUDOWA DANE'!AF49-'WSKAŹNIK BUDOWA DANE'!AF$110)/('WSKAŹNIK BUDOWA DANE'!AF$111-'WSKAŹNIK BUDOWA DANE'!AF$110))</f>
        <v>39.363966708886849</v>
      </c>
      <c r="AG49" s="33">
        <f t="shared" si="27"/>
        <v>32.869646219696115</v>
      </c>
      <c r="AH49" s="34">
        <f t="shared" si="28"/>
        <v>81.156109263444151</v>
      </c>
      <c r="AI49" s="35">
        <f t="shared" si="29"/>
        <v>34.116067073170733</v>
      </c>
      <c r="AJ49" s="30">
        <f t="shared" si="30"/>
        <v>76.978692045311007</v>
      </c>
      <c r="AK49" s="36">
        <v>4.4249999999999998</v>
      </c>
      <c r="AL49" s="37">
        <v>10</v>
      </c>
      <c r="AM49" s="37">
        <v>1</v>
      </c>
      <c r="AN49" s="36">
        <f t="shared" si="31"/>
        <v>5.5</v>
      </c>
      <c r="AO49" s="36">
        <f t="shared" si="32"/>
        <v>4.9625000000000004</v>
      </c>
      <c r="AP49" s="30">
        <f t="shared" si="33"/>
        <v>44.587500000000006</v>
      </c>
      <c r="AQ49" s="33">
        <f>'WSKAŹNIK BUDOWA DANE'!AQ49</f>
        <v>74.143292682926827</v>
      </c>
      <c r="AR49" s="38">
        <v>3.6037629461062599E-2</v>
      </c>
      <c r="AS49" s="39">
        <v>25.910879246505999</v>
      </c>
      <c r="AT49" s="40">
        <v>4.04248459904053</v>
      </c>
      <c r="AU49" s="32">
        <v>19.664825798517899</v>
      </c>
      <c r="AV49" s="41">
        <f t="shared" si="34"/>
        <v>22.572836035132429</v>
      </c>
      <c r="AW49" s="30">
        <f t="shared" si="35"/>
        <v>22.657980458890169</v>
      </c>
    </row>
    <row r="50" spans="1:49" x14ac:dyDescent="0.3">
      <c r="A50" s="26">
        <v>43</v>
      </c>
      <c r="B50" s="26">
        <v>1811011</v>
      </c>
      <c r="C50" s="27" t="s">
        <v>100</v>
      </c>
      <c r="D50" s="44">
        <v>60644</v>
      </c>
      <c r="E50" s="29">
        <f t="shared" si="18"/>
        <v>57.008391556459408</v>
      </c>
      <c r="F50" s="48">
        <f t="shared" si="19"/>
        <v>16.978776721262449</v>
      </c>
      <c r="G50" s="30">
        <f t="shared" si="20"/>
        <v>54.657444940168766</v>
      </c>
      <c r="H50" s="31">
        <f t="shared" si="21"/>
        <v>37.819252954720824</v>
      </c>
      <c r="I50" s="32">
        <f>1+99*(('WSKAŹNIK BUDOWA DANE'!I50-'WSKAŹNIK BUDOWA DANE'!I$110)/('WSKAŹNIK BUDOWA DANE'!I$111-'WSKAŹNIK BUDOWA DANE'!I$110))</f>
        <v>34.061762086933534</v>
      </c>
      <c r="J50" s="32">
        <f>1+99*(('WSKAŹNIK BUDOWA DANE'!J50-'WSKAŹNIK BUDOWA DANE'!J$110)/('WSKAŹNIK BUDOWA DANE'!J$111-'WSKAŹNIK BUDOWA DANE'!J$110))</f>
        <v>36.254996372270831</v>
      </c>
      <c r="K50" s="33">
        <f t="shared" si="22"/>
        <v>35.141272898045791</v>
      </c>
      <c r="L50" s="32">
        <f>1+99*(('WSKAŹNIK BUDOWA DANE'!L50-'WSKAŹNIK BUDOWA DANE'!L$110)/('WSKAŹNIK BUDOWA DANE'!L$111-'WSKAŹNIK BUDOWA DANE'!L$110))</f>
        <v>1</v>
      </c>
      <c r="M50" s="32">
        <f>1+99*(('WSKAŹNIK BUDOWA DANE'!M50-'WSKAŹNIK BUDOWA DANE'!M$110)/('WSKAŹNIK BUDOWA DANE'!M$111-'WSKAŹNIK BUDOWA DANE'!M$110))</f>
        <v>13.662248120176764</v>
      </c>
      <c r="N50" s="32">
        <f>1+99*(('WSKAŹNIK BUDOWA DANE'!N50-'WSKAŹNIK BUDOWA DANE'!N$110)/('WSKAŹNIK BUDOWA DANE'!N$111-'WSKAŹNIK BUDOWA DANE'!N$110))</f>
        <v>11.543402566835224</v>
      </c>
      <c r="O50" s="32">
        <f>1+99*(('WSKAŹNIK BUDOWA DANE'!O50-'WSKAŹNIK BUDOWA DANE'!O$110)/('WSKAŹNIK BUDOWA DANE'!O$111-'WSKAŹNIK BUDOWA DANE'!O$110))</f>
        <v>51.028666867655936</v>
      </c>
      <c r="P50" s="32">
        <f>1+99*(('WSKAŹNIK BUDOWA DANE'!P50-'WSKAŹNIK BUDOWA DANE'!P$110)/('WSKAŹNIK BUDOWA DANE'!P$111-'WSKAŹNIK BUDOWA DANE'!P$110))</f>
        <v>1</v>
      </c>
      <c r="Q50" s="32">
        <f>1+99*(('WSKAŹNIK BUDOWA DANE'!Q50-'WSKAŹNIK BUDOWA DANE'!Q$110)/('WSKAŹNIK BUDOWA DANE'!Q$111-'WSKAŹNIK BUDOWA DANE'!Q$110))</f>
        <v>1</v>
      </c>
      <c r="R50" s="32">
        <f>1+99*(('WSKAŹNIK BUDOWA DANE'!R50-'WSKAŹNIK BUDOWA DANE'!R$110)/('WSKAŹNIK BUDOWA DANE'!R$111-'WSKAŹNIK BUDOWA DANE'!R$110))</f>
        <v>1</v>
      </c>
      <c r="S50" s="32">
        <f>1+99*(('WSKAŹNIK BUDOWA DANE'!S50-'WSKAŹNIK BUDOWA DANE'!S$110)/('WSKAŹNIK BUDOWA DANE'!S$111-'WSKAŹNIK BUDOWA DANE'!S$110))</f>
        <v>40.710029021832248</v>
      </c>
      <c r="T50" s="33">
        <f t="shared" si="23"/>
        <v>6.0894289883127977</v>
      </c>
      <c r="U50" s="34">
        <f t="shared" si="24"/>
        <v>10.26295202271432</v>
      </c>
      <c r="V50" s="34">
        <f>1+99*(('WSKAŹNIK BUDOWA DANE'!V50-'WSKAŹNIK BUDOWA DANE'!V$110)/('WSKAŹNIK BUDOWA DANE'!V$111-'WSKAŹNIK BUDOWA DANE'!V$110))</f>
        <v>92.16818646527274</v>
      </c>
      <c r="W50" s="32">
        <f>1+99*(('WSKAŹNIK BUDOWA DANE'!W50-'WSKAŹNIK BUDOWA DANE'!W$110)/('WSKAŹNIK BUDOWA DANE'!W$111-'WSKAŹNIK BUDOWA DANE'!W$110))</f>
        <v>1</v>
      </c>
      <c r="X50" s="32">
        <f>1+99*(('WSKAŹNIK BUDOWA DANE'!X50-'WSKAŹNIK BUDOWA DANE'!X$110)/('WSKAŹNIK BUDOWA DANE'!X$111-'WSKAŹNIK BUDOWA DANE'!X$110))</f>
        <v>63.506158261955783</v>
      </c>
      <c r="Y50" s="32">
        <f>1+99*(('WSKAŹNIK BUDOWA DANE'!Y50-'WSKAŹNIK BUDOWA DANE'!Y$110)/('WSKAŹNIK BUDOWA DANE'!Y$111-'WSKAŹNIK BUDOWA DANE'!Y$110))</f>
        <v>72.40593696352164</v>
      </c>
      <c r="Z50" s="33">
        <f t="shared" si="25"/>
        <v>67.810197551036524</v>
      </c>
      <c r="AA50" s="33">
        <f t="shared" si="26"/>
        <v>87.796579996125473</v>
      </c>
      <c r="AB50" s="32">
        <f>1+99*(('WSKAŹNIK BUDOWA DANE'!AB50-'WSKAŹNIK BUDOWA DANE'!AB$110)/('WSKAŹNIK BUDOWA DANE'!AB$111-'WSKAŹNIK BUDOWA DANE'!AB$110))</f>
        <v>4.0082339539656111</v>
      </c>
      <c r="AC50" s="32">
        <f>1+99*(('WSKAŹNIK BUDOWA DANE'!AC50-'WSKAŹNIK BUDOWA DANE'!AC$110)/('WSKAŹNIK BUDOWA DANE'!AC$111-'WSKAŹNIK BUDOWA DANE'!AC$110))</f>
        <v>1</v>
      </c>
      <c r="AD50" s="32">
        <f>1+99*(('WSKAŹNIK BUDOWA DANE'!AD50-'WSKAŹNIK BUDOWA DANE'!AD$110)/('WSKAŹNIK BUDOWA DANE'!AD$111-'WSKAŹNIK BUDOWA DANE'!AD$110))</f>
        <v>20.404463157894739</v>
      </c>
      <c r="AE50" s="32">
        <f>1+99*(('WSKAŹNIK BUDOWA DANE'!AE50-'WSKAŹNIK BUDOWA DANE'!AE$110)/('WSKAŹNIK BUDOWA DANE'!AE$111-'WSKAŹNIK BUDOWA DANE'!AE$110))</f>
        <v>17.778573593000235</v>
      </c>
      <c r="AF50" s="32">
        <f>1+99*(('WSKAŹNIK BUDOWA DANE'!AF50-'WSKAŹNIK BUDOWA DANE'!AF$110)/('WSKAŹNIK BUDOWA DANE'!AF$111-'WSKAŹNIK BUDOWA DANE'!AF$110))</f>
        <v>1</v>
      </c>
      <c r="AG50" s="33">
        <f t="shared" si="27"/>
        <v>24.561751120367727</v>
      </c>
      <c r="AH50" s="34">
        <f t="shared" si="28"/>
        <v>57.185443940967538</v>
      </c>
      <c r="AI50" s="35">
        <f t="shared" si="29"/>
        <v>31.174405487804879</v>
      </c>
      <c r="AJ50" s="30">
        <f t="shared" si="30"/>
        <v>70.329978523602989</v>
      </c>
      <c r="AK50" s="36">
        <v>4.4249999999999998</v>
      </c>
      <c r="AL50" s="37">
        <v>4.4249999999999998</v>
      </c>
      <c r="AM50" s="37">
        <v>1</v>
      </c>
      <c r="AN50" s="36">
        <f t="shared" si="31"/>
        <v>2.7124999999999999</v>
      </c>
      <c r="AO50" s="36">
        <f t="shared" si="32"/>
        <v>3.5687499999999996</v>
      </c>
      <c r="AP50" s="30">
        <f t="shared" si="33"/>
        <v>29.256249999999998</v>
      </c>
      <c r="AQ50" s="33">
        <f>'WSKAŹNIK BUDOWA DANE'!AQ50</f>
        <v>70.621951219512198</v>
      </c>
      <c r="AR50" s="38">
        <v>1.9621538547653299E-2</v>
      </c>
      <c r="AS50" s="39">
        <v>14.5633165860527</v>
      </c>
      <c r="AT50" s="40">
        <v>2.1062806349538099</v>
      </c>
      <c r="AU50" s="32">
        <v>10.7250490808389</v>
      </c>
      <c r="AV50" s="41">
        <f t="shared" si="34"/>
        <v>12.497691193384897</v>
      </c>
      <c r="AW50" s="30">
        <f t="shared" si="35"/>
        <v>12.543070683110351</v>
      </c>
    </row>
    <row r="51" spans="1:49" x14ac:dyDescent="0.3">
      <c r="A51" s="26">
        <v>44</v>
      </c>
      <c r="B51" s="26">
        <v>2470011</v>
      </c>
      <c r="C51" s="27" t="s">
        <v>158</v>
      </c>
      <c r="D51" s="44">
        <v>74851</v>
      </c>
      <c r="E51" s="29">
        <f t="shared" si="18"/>
        <v>14.416383181776347</v>
      </c>
      <c r="F51" s="48">
        <f t="shared" si="19"/>
        <v>6.7714196906340192</v>
      </c>
      <c r="G51" s="30">
        <f t="shared" si="20"/>
        <v>25.411648644498939</v>
      </c>
      <c r="H51" s="31">
        <f t="shared" si="21"/>
        <v>18.88440277728894</v>
      </c>
      <c r="I51" s="32">
        <f>1+99*(('WSKAŹNIK BUDOWA DANE'!I51-'WSKAŹNIK BUDOWA DANE'!I$110)/('WSKAŹNIK BUDOWA DANE'!I$111-'WSKAŹNIK BUDOWA DANE'!I$110))</f>
        <v>37.240580305815342</v>
      </c>
      <c r="J51" s="32">
        <f>1+99*(('WSKAŹNIK BUDOWA DANE'!J51-'WSKAŹNIK BUDOWA DANE'!J$110)/('WSKAŹNIK BUDOWA DANE'!J$111-'WSKAŹNIK BUDOWA DANE'!J$110))</f>
        <v>29.563466085957511</v>
      </c>
      <c r="K51" s="33">
        <f t="shared" si="22"/>
        <v>33.180726828873851</v>
      </c>
      <c r="L51" s="32">
        <f>1+99*(('WSKAŹNIK BUDOWA DANE'!L51-'WSKAŹNIK BUDOWA DANE'!L$110)/('WSKAŹNIK BUDOWA DANE'!L$111-'WSKAŹNIK BUDOWA DANE'!L$110))</f>
        <v>1</v>
      </c>
      <c r="M51" s="32">
        <f>1+99*(('WSKAŹNIK BUDOWA DANE'!M51-'WSKAŹNIK BUDOWA DANE'!M$110)/('WSKAŹNIK BUDOWA DANE'!M$111-'WSKAŹNIK BUDOWA DANE'!M$110))</f>
        <v>11.258906026639597</v>
      </c>
      <c r="N51" s="32">
        <f>1+99*(('WSKAŹNIK BUDOWA DANE'!N51-'WSKAŹNIK BUDOWA DANE'!N$110)/('WSKAŹNIK BUDOWA DANE'!N$111-'WSKAŹNIK BUDOWA DANE'!N$110))</f>
        <v>77.880027619783434</v>
      </c>
      <c r="O51" s="32">
        <f>1+99*(('WSKAŹNIK BUDOWA DANE'!O51-'WSKAŹNIK BUDOWA DANE'!O$110)/('WSKAŹNIK BUDOWA DANE'!O$111-'WSKAŹNIK BUDOWA DANE'!O$110))</f>
        <v>61.562157893554762</v>
      </c>
      <c r="P51" s="32">
        <f>1+99*(('WSKAŹNIK BUDOWA DANE'!P51-'WSKAŹNIK BUDOWA DANE'!P$110)/('WSKAŹNIK BUDOWA DANE'!P$111-'WSKAŹNIK BUDOWA DANE'!P$110))</f>
        <v>1</v>
      </c>
      <c r="Q51" s="32">
        <f>1+99*(('WSKAŹNIK BUDOWA DANE'!Q51-'WSKAŹNIK BUDOWA DANE'!Q$110)/('WSKAŹNIK BUDOWA DANE'!Q$111-'WSKAŹNIK BUDOWA DANE'!Q$110))</f>
        <v>1</v>
      </c>
      <c r="R51" s="32">
        <f>1+99*(('WSKAŹNIK BUDOWA DANE'!R51-'WSKAŹNIK BUDOWA DANE'!R$110)/('WSKAŹNIK BUDOWA DANE'!R$111-'WSKAŹNIK BUDOWA DANE'!R$110))</f>
        <v>1</v>
      </c>
      <c r="S51" s="32">
        <f>1+99*(('WSKAŹNIK BUDOWA DANE'!S51-'WSKAŹNIK BUDOWA DANE'!S$110)/('WSKAŹNIK BUDOWA DANE'!S$111-'WSKAŹNIK BUDOWA DANE'!S$110))</f>
        <v>1</v>
      </c>
      <c r="T51" s="33">
        <f t="shared" si="23"/>
        <v>4.9521220028246722</v>
      </c>
      <c r="U51" s="34">
        <f t="shared" si="24"/>
        <v>6.9900122141793286</v>
      </c>
      <c r="V51" s="34">
        <f>1+99*(('WSKAŹNIK BUDOWA DANE'!V51-'WSKAŹNIK BUDOWA DANE'!V$110)/('WSKAŹNIK BUDOWA DANE'!V$111-'WSKAŹNIK BUDOWA DANE'!V$110))</f>
        <v>25.621374463935016</v>
      </c>
      <c r="W51" s="32">
        <f>1+99*(('WSKAŹNIK BUDOWA DANE'!W51-'WSKAŹNIK BUDOWA DANE'!W$110)/('WSKAŹNIK BUDOWA DANE'!W$111-'WSKAŹNIK BUDOWA DANE'!W$110))</f>
        <v>1</v>
      </c>
      <c r="X51" s="32">
        <f>1+99*(('WSKAŹNIK BUDOWA DANE'!X51-'WSKAŹNIK BUDOWA DANE'!X$110)/('WSKAŹNIK BUDOWA DANE'!X$111-'WSKAŹNIK BUDOWA DANE'!X$110))</f>
        <v>66.280253248759607</v>
      </c>
      <c r="Y51" s="32">
        <f>1+99*(('WSKAŹNIK BUDOWA DANE'!Y51-'WSKAŹNIK BUDOWA DANE'!Y$110)/('WSKAŹNIK BUDOWA DANE'!Y$111-'WSKAŹNIK BUDOWA DANE'!Y$110))</f>
        <v>36.229843907681186</v>
      </c>
      <c r="Z51" s="33">
        <f t="shared" si="25"/>
        <v>49.003298147820004</v>
      </c>
      <c r="AA51" s="33">
        <f t="shared" si="26"/>
        <v>61.041435222206886</v>
      </c>
      <c r="AB51" s="32">
        <f>1+99*(('WSKAŹNIK BUDOWA DANE'!AB51-'WSKAŹNIK BUDOWA DANE'!AB$110)/('WSKAŹNIK BUDOWA DANE'!AB$111-'WSKAŹNIK BUDOWA DANE'!AB$110))</f>
        <v>2.4674584981019225</v>
      </c>
      <c r="AC51" s="32">
        <f>1+99*(('WSKAŹNIK BUDOWA DANE'!AC51-'WSKAŹNIK BUDOWA DANE'!AC$110)/('WSKAŹNIK BUDOWA DANE'!AC$111-'WSKAŹNIK BUDOWA DANE'!AC$110))</f>
        <v>1</v>
      </c>
      <c r="AD51" s="32">
        <f>1+99*(('WSKAŹNIK BUDOWA DANE'!AD51-'WSKAŹNIK BUDOWA DANE'!AD$110)/('WSKAŹNIK BUDOWA DANE'!AD$111-'WSKAŹNIK BUDOWA DANE'!AD$110))</f>
        <v>8.4105263157894736</v>
      </c>
      <c r="AE51" s="32">
        <f>1+99*(('WSKAŹNIK BUDOWA DANE'!AE51-'WSKAŹNIK BUDOWA DANE'!AE$110)/('WSKAŹNIK BUDOWA DANE'!AE$111-'WSKAŹNIK BUDOWA DANE'!AE$110))</f>
        <v>1</v>
      </c>
      <c r="AF51" s="32">
        <f>1+99*(('WSKAŹNIK BUDOWA DANE'!AF51-'WSKAŹNIK BUDOWA DANE'!AF$110)/('WSKAŹNIK BUDOWA DANE'!AF$111-'WSKAŹNIK BUDOWA DANE'!AF$110))</f>
        <v>1</v>
      </c>
      <c r="AG51" s="33">
        <f t="shared" si="27"/>
        <v>17.774959160607235</v>
      </c>
      <c r="AH51" s="34">
        <f t="shared" si="28"/>
        <v>37.60359839096229</v>
      </c>
      <c r="AI51" s="35">
        <f t="shared" si="29"/>
        <v>10.983536585365854</v>
      </c>
      <c r="AJ51" s="30">
        <f t="shared" si="30"/>
        <v>24.694782498841963</v>
      </c>
      <c r="AK51" s="36">
        <v>1</v>
      </c>
      <c r="AL51" s="37">
        <v>10</v>
      </c>
      <c r="AM51" s="37">
        <v>1</v>
      </c>
      <c r="AN51" s="36">
        <f t="shared" si="31"/>
        <v>5.5</v>
      </c>
      <c r="AO51" s="36">
        <f t="shared" si="32"/>
        <v>3.25</v>
      </c>
      <c r="AP51" s="30">
        <f t="shared" si="33"/>
        <v>25.75</v>
      </c>
      <c r="AQ51" s="33">
        <f>'WSKAŹNIK BUDOWA DANE'!AQ51</f>
        <v>21.021341463414636</v>
      </c>
      <c r="AR51" s="38">
        <v>0</v>
      </c>
      <c r="AS51" s="39">
        <v>1</v>
      </c>
      <c r="AT51" s="40">
        <v>0</v>
      </c>
      <c r="AU51" s="32">
        <v>1</v>
      </c>
      <c r="AV51" s="41">
        <f t="shared" si="34"/>
        <v>1</v>
      </c>
      <c r="AW51" s="30">
        <f t="shared" si="35"/>
        <v>1</v>
      </c>
    </row>
    <row r="52" spans="1:49" x14ac:dyDescent="0.3">
      <c r="A52" s="26">
        <v>45</v>
      </c>
      <c r="B52" s="26">
        <v>1262011</v>
      </c>
      <c r="C52" s="27" t="s">
        <v>119</v>
      </c>
      <c r="D52" s="44">
        <v>83903</v>
      </c>
      <c r="E52" s="29">
        <f t="shared" si="18"/>
        <v>21.181601956266853</v>
      </c>
      <c r="F52" s="48">
        <f t="shared" si="19"/>
        <v>8.3927333139329328</v>
      </c>
      <c r="G52" s="30">
        <f t="shared" si="20"/>
        <v>24.089588405584312</v>
      </c>
      <c r="H52" s="31">
        <f t="shared" si="21"/>
        <v>18.028450274019445</v>
      </c>
      <c r="I52" s="32">
        <f>1+99*(('WSKAŹNIK BUDOWA DANE'!I52-'WSKAŹNIK BUDOWA DANE'!I$110)/('WSKAŹNIK BUDOWA DANE'!I$111-'WSKAŹNIK BUDOWA DANE'!I$110))</f>
        <v>97.992134124069025</v>
      </c>
      <c r="J52" s="32">
        <f>1+99*(('WSKAŹNIK BUDOWA DANE'!J52-'WSKAŹNIK BUDOWA DANE'!J$110)/('WSKAŹNIK BUDOWA DANE'!J$111-'WSKAŹNIK BUDOWA DANE'!J$110))</f>
        <v>1</v>
      </c>
      <c r="K52" s="33">
        <f t="shared" si="22"/>
        <v>9.8990976419100463</v>
      </c>
      <c r="L52" s="32">
        <f>1+99*(('WSKAŹNIK BUDOWA DANE'!L52-'WSKAŹNIK BUDOWA DANE'!L$110)/('WSKAŹNIK BUDOWA DANE'!L$111-'WSKAŹNIK BUDOWA DANE'!L$110))</f>
        <v>21.95128880511292</v>
      </c>
      <c r="M52" s="32">
        <f>1+99*(('WSKAŹNIK BUDOWA DANE'!M52-'WSKAŹNIK BUDOWA DANE'!M$110)/('WSKAŹNIK BUDOWA DANE'!M$111-'WSKAŹNIK BUDOWA DANE'!M$110))</f>
        <v>17.473795633052479</v>
      </c>
      <c r="N52" s="32">
        <f>1+99*(('WSKAŹNIK BUDOWA DANE'!N52-'WSKAŹNIK BUDOWA DANE'!N$110)/('WSKAŹNIK BUDOWA DANE'!N$111-'WSKAŹNIK BUDOWA DANE'!N$110))</f>
        <v>16.241269209996254</v>
      </c>
      <c r="O52" s="32">
        <f>1+99*(('WSKAŹNIK BUDOWA DANE'!O52-'WSKAŹNIK BUDOWA DANE'!O$110)/('WSKAŹNIK BUDOWA DANE'!O$111-'WSKAŹNIK BUDOWA DANE'!O$110))</f>
        <v>39.388823367445703</v>
      </c>
      <c r="P52" s="32">
        <f>1+99*(('WSKAŹNIK BUDOWA DANE'!P52-'WSKAŹNIK BUDOWA DANE'!P$110)/('WSKAŹNIK BUDOWA DANE'!P$111-'WSKAŹNIK BUDOWA DANE'!P$110))</f>
        <v>40.043963811212691</v>
      </c>
      <c r="Q52" s="32">
        <f>1+99*(('WSKAŹNIK BUDOWA DANE'!Q52-'WSKAŹNIK BUDOWA DANE'!Q$110)/('WSKAŹNIK BUDOWA DANE'!Q$111-'WSKAŹNIK BUDOWA DANE'!Q$110))</f>
        <v>1</v>
      </c>
      <c r="R52" s="32">
        <f>1+99*(('WSKAŹNIK BUDOWA DANE'!R52-'WSKAŹNIK BUDOWA DANE'!R$110)/('WSKAŹNIK BUDOWA DANE'!R$111-'WSKAŹNIK BUDOWA DANE'!R$110))</f>
        <v>1</v>
      </c>
      <c r="S52" s="32">
        <f>1+99*(('WSKAŹNIK BUDOWA DANE'!S52-'WSKAŹNIK BUDOWA DANE'!S$110)/('WSKAŹNIK BUDOWA DANE'!S$111-'WSKAŹNIK BUDOWA DANE'!S$110))</f>
        <v>29.70189385361661</v>
      </c>
      <c r="T52" s="33">
        <f t="shared" si="23"/>
        <v>11.251106321112074</v>
      </c>
      <c r="U52" s="34">
        <f t="shared" si="24"/>
        <v>25.117216910642291</v>
      </c>
      <c r="V52" s="34">
        <f>1+99*(('WSKAŹNIK BUDOWA DANE'!V52-'WSKAŹNIK BUDOWA DANE'!V$110)/('WSKAŹNIK BUDOWA DANE'!V$111-'WSKAŹNIK BUDOWA DANE'!V$110))</f>
        <v>6.4912652110174847</v>
      </c>
      <c r="W52" s="32">
        <f>1+99*(('WSKAŹNIK BUDOWA DANE'!W52-'WSKAŹNIK BUDOWA DANE'!W$110)/('WSKAŹNIK BUDOWA DANE'!W$111-'WSKAŹNIK BUDOWA DANE'!W$110))</f>
        <v>7.0163389195647268</v>
      </c>
      <c r="X52" s="32">
        <f>1+99*(('WSKAŹNIK BUDOWA DANE'!X52-'WSKAŹNIK BUDOWA DANE'!X$110)/('WSKAŹNIK BUDOWA DANE'!X$111-'WSKAŹNIK BUDOWA DANE'!X$110))</f>
        <v>43.291238019493242</v>
      </c>
      <c r="Y52" s="32">
        <f>1+99*(('WSKAŹNIK BUDOWA DANE'!Y52-'WSKAŹNIK BUDOWA DANE'!Y$110)/('WSKAŹNIK BUDOWA DANE'!Y$111-'WSKAŹNIK BUDOWA DANE'!Y$110))</f>
        <v>67.275181149368933</v>
      </c>
      <c r="Z52" s="33">
        <f t="shared" si="25"/>
        <v>53.966896148860137</v>
      </c>
      <c r="AA52" s="33">
        <f t="shared" si="26"/>
        <v>68.102768420737675</v>
      </c>
      <c r="AB52" s="32">
        <f>1+99*(('WSKAŹNIK BUDOWA DANE'!AB52-'WSKAŹNIK BUDOWA DANE'!AB$110)/('WSKAŹNIK BUDOWA DANE'!AB$111-'WSKAŹNIK BUDOWA DANE'!AB$110))</f>
        <v>1</v>
      </c>
      <c r="AC52" s="32">
        <f>1+99*(('WSKAŹNIK BUDOWA DANE'!AC52-'WSKAŹNIK BUDOWA DANE'!AC$110)/('WSKAŹNIK BUDOWA DANE'!AC$111-'WSKAŹNIK BUDOWA DANE'!AC$110))</f>
        <v>1</v>
      </c>
      <c r="AD52" s="32">
        <f>1+99*(('WSKAŹNIK BUDOWA DANE'!AD52-'WSKAŹNIK BUDOWA DANE'!AD$110)/('WSKAŹNIK BUDOWA DANE'!AD$111-'WSKAŹNIK BUDOWA DANE'!AD$110))</f>
        <v>11.935672514619878</v>
      </c>
      <c r="AE52" s="32">
        <f>1+99*(('WSKAŹNIK BUDOWA DANE'!AE52-'WSKAŹNIK BUDOWA DANE'!AE$110)/('WSKAŹNIK BUDOWA DANE'!AE$111-'WSKAŹNIK BUDOWA DANE'!AE$110))</f>
        <v>4.2401560151549305</v>
      </c>
      <c r="AF52" s="32">
        <f>1+99*(('WSKAŹNIK BUDOWA DANE'!AF52-'WSKAŹNIK BUDOWA DANE'!AF$110)/('WSKAŹNIK BUDOWA DANE'!AF$111-'WSKAŹNIK BUDOWA DANE'!AF$110))</f>
        <v>1</v>
      </c>
      <c r="AG52" s="33">
        <f t="shared" si="27"/>
        <v>17.198271736196304</v>
      </c>
      <c r="AH52" s="34">
        <f t="shared" si="28"/>
        <v>35.939689412699799</v>
      </c>
      <c r="AI52" s="35">
        <f t="shared" si="29"/>
        <v>14.392698170731709</v>
      </c>
      <c r="AJ52" s="30">
        <f t="shared" si="30"/>
        <v>32.400134753863654</v>
      </c>
      <c r="AK52" s="36">
        <v>4.4249999999999998</v>
      </c>
      <c r="AL52" s="37">
        <v>4.4249999999999998</v>
      </c>
      <c r="AM52" s="37">
        <v>1</v>
      </c>
      <c r="AN52" s="36">
        <f t="shared" si="31"/>
        <v>2.7124999999999999</v>
      </c>
      <c r="AO52" s="36">
        <f t="shared" si="32"/>
        <v>3.5687499999999996</v>
      </c>
      <c r="AP52" s="30">
        <f t="shared" si="33"/>
        <v>29.256249999999998</v>
      </c>
      <c r="AQ52" s="33">
        <f>'WSKAŹNIK BUDOWA DANE'!AQ52</f>
        <v>28.667682926829269</v>
      </c>
      <c r="AR52" s="38">
        <v>3.6053099238416299E-2</v>
      </c>
      <c r="AS52" s="39">
        <v>25.921572673387601</v>
      </c>
      <c r="AT52" s="40">
        <v>2.1991450674959201</v>
      </c>
      <c r="AU52" s="32">
        <v>11.1538196583912</v>
      </c>
      <c r="AV52" s="41">
        <f t="shared" si="34"/>
        <v>17.003662748385914</v>
      </c>
      <c r="AW52" s="30">
        <f t="shared" si="35"/>
        <v>17.066826564237729</v>
      </c>
    </row>
    <row r="53" spans="1:49" x14ac:dyDescent="0.3">
      <c r="A53" s="26">
        <v>46</v>
      </c>
      <c r="B53" s="26">
        <v>2862011</v>
      </c>
      <c r="C53" s="27" t="s">
        <v>69</v>
      </c>
      <c r="D53" s="44">
        <v>173444</v>
      </c>
      <c r="E53" s="29">
        <f t="shared" si="18"/>
        <v>74.432756801359375</v>
      </c>
      <c r="F53" s="48">
        <f t="shared" si="19"/>
        <v>21.154600399783476</v>
      </c>
      <c r="G53" s="30">
        <f t="shared" si="20"/>
        <v>80.038294976326398</v>
      </c>
      <c r="H53" s="31">
        <f t="shared" si="21"/>
        <v>54.251788692572042</v>
      </c>
      <c r="I53" s="32">
        <f>1+99*(('WSKAŹNIK BUDOWA DANE'!I53-'WSKAŹNIK BUDOWA DANE'!I$110)/('WSKAŹNIK BUDOWA DANE'!I$111-'WSKAŹNIK BUDOWA DANE'!I$110))</f>
        <v>12.559912709577727</v>
      </c>
      <c r="J53" s="32">
        <f>1+99*(('WSKAŹNIK BUDOWA DANE'!J53-'WSKAŹNIK BUDOWA DANE'!J$110)/('WSKAŹNIK BUDOWA DANE'!J$111-'WSKAŹNIK BUDOWA DANE'!J$110))</f>
        <v>1</v>
      </c>
      <c r="K53" s="33">
        <f t="shared" si="22"/>
        <v>3.5439967141036863</v>
      </c>
      <c r="L53" s="32">
        <f>1+99*(('WSKAŹNIK BUDOWA DANE'!L53-'WSKAŹNIK BUDOWA DANE'!L$110)/('WSKAŹNIK BUDOWA DANE'!L$111-'WSKAŹNIK BUDOWA DANE'!L$110))</f>
        <v>30.424545807735843</v>
      </c>
      <c r="M53" s="32">
        <f>1+99*(('WSKAŹNIK BUDOWA DANE'!M53-'WSKAŹNIK BUDOWA DANE'!M$110)/('WSKAŹNIK BUDOWA DANE'!M$111-'WSKAŹNIK BUDOWA DANE'!M$110))</f>
        <v>5.4273043460713488</v>
      </c>
      <c r="N53" s="32">
        <f>1+99*(('WSKAŹNIK BUDOWA DANE'!N53-'WSKAŹNIK BUDOWA DANE'!N$110)/('WSKAŹNIK BUDOWA DANE'!N$111-'WSKAŹNIK BUDOWA DANE'!N$110))</f>
        <v>12.059375451381825</v>
      </c>
      <c r="O53" s="32">
        <f>1+99*(('WSKAŹNIK BUDOWA DANE'!O53-'WSKAŹNIK BUDOWA DANE'!O$110)/('WSKAŹNIK BUDOWA DANE'!O$111-'WSKAŹNIK BUDOWA DANE'!O$110))</f>
        <v>40.93435212063067</v>
      </c>
      <c r="P53" s="32">
        <f>1+99*(('WSKAŹNIK BUDOWA DANE'!P53-'WSKAŹNIK BUDOWA DANE'!P$110)/('WSKAŹNIK BUDOWA DANE'!P$111-'WSKAŹNIK BUDOWA DANE'!P$110))</f>
        <v>67.105889709546744</v>
      </c>
      <c r="Q53" s="32">
        <f>1+99*(('WSKAŹNIK BUDOWA DANE'!Q53-'WSKAŹNIK BUDOWA DANE'!Q$110)/('WSKAŹNIK BUDOWA DANE'!Q$111-'WSKAŹNIK BUDOWA DANE'!Q$110))</f>
        <v>36.197158737113995</v>
      </c>
      <c r="R53" s="32">
        <f>1+99*(('WSKAŹNIK BUDOWA DANE'!R53-'WSKAŹNIK BUDOWA DANE'!R$110)/('WSKAŹNIK BUDOWA DANE'!R$111-'WSKAŹNIK BUDOWA DANE'!R$110))</f>
        <v>36.809615783768862</v>
      </c>
      <c r="S53" s="32">
        <f>1+99*(('WSKAŹNIK BUDOWA DANE'!S53-'WSKAŹNIK BUDOWA DANE'!S$110)/('WSKAŹNIK BUDOWA DANE'!S$111-'WSKAŹNIK BUDOWA DANE'!S$110))</f>
        <v>1</v>
      </c>
      <c r="T53" s="33">
        <f t="shared" si="23"/>
        <v>14.351628787354455</v>
      </c>
      <c r="U53" s="34">
        <f t="shared" si="24"/>
        <v>34.039894372846035</v>
      </c>
      <c r="V53" s="34">
        <f>1+99*(('WSKAŹNIK BUDOWA DANE'!V53-'WSKAŹNIK BUDOWA DANE'!V$110)/('WSKAŹNIK BUDOWA DANE'!V$111-'WSKAŹNIK BUDOWA DANE'!V$110))</f>
        <v>59.440417368141865</v>
      </c>
      <c r="W53" s="32">
        <f>1+99*(('WSKAŹNIK BUDOWA DANE'!W53-'WSKAŹNIK BUDOWA DANE'!W$110)/('WSKAŹNIK BUDOWA DANE'!W$111-'WSKAŹNIK BUDOWA DANE'!W$110))</f>
        <v>23.096710043376653</v>
      </c>
      <c r="X53" s="32">
        <f>1+99*(('WSKAŹNIK BUDOWA DANE'!X53-'WSKAŹNIK BUDOWA DANE'!X$110)/('WSKAŹNIK BUDOWA DANE'!X$111-'WSKAŹNIK BUDOWA DANE'!X$110))</f>
        <v>62.920546982402563</v>
      </c>
      <c r="Y53" s="32">
        <f>1+99*(('WSKAŹNIK BUDOWA DANE'!Y53-'WSKAŹNIK BUDOWA DANE'!Y$110)/('WSKAŹNIK BUDOWA DANE'!Y$111-'WSKAŹNIK BUDOWA DANE'!Y$110))</f>
        <v>48.993511494245915</v>
      </c>
      <c r="Z53" s="33">
        <f t="shared" si="25"/>
        <v>55.522054553182564</v>
      </c>
      <c r="AA53" s="33">
        <f t="shared" si="26"/>
        <v>70.315173951385987</v>
      </c>
      <c r="AB53" s="32">
        <f>1+99*(('WSKAŹNIK BUDOWA DANE'!AB53-'WSKAŹNIK BUDOWA DANE'!AB$110)/('WSKAŹNIK BUDOWA DANE'!AB$111-'WSKAŹNIK BUDOWA DANE'!AB$110))</f>
        <v>1</v>
      </c>
      <c r="AC53" s="32">
        <f>1+99*(('WSKAŹNIK BUDOWA DANE'!AC53-'WSKAŹNIK BUDOWA DANE'!AC$110)/('WSKAŹNIK BUDOWA DANE'!AC$111-'WSKAŹNIK BUDOWA DANE'!AC$110))</f>
        <v>38.587427623882157</v>
      </c>
      <c r="AD53" s="32">
        <f>1+99*(('WSKAŹNIK BUDOWA DANE'!AD53-'WSKAŹNIK BUDOWA DANE'!AD$110)/('WSKAŹNIK BUDOWA DANE'!AD$111-'WSKAŹNIK BUDOWA DANE'!AD$110))</f>
        <v>36.660842105263157</v>
      </c>
      <c r="AE53" s="32">
        <f>1+99*(('WSKAŹNIK BUDOWA DANE'!AE53-'WSKAŹNIK BUDOWA DANE'!AE$110)/('WSKAŹNIK BUDOWA DANE'!AE$111-'WSKAŹNIK BUDOWA DANE'!AE$110))</f>
        <v>1</v>
      </c>
      <c r="AF53" s="32">
        <f>1+99*(('WSKAŹNIK BUDOWA DANE'!AF53-'WSKAŹNIK BUDOWA DANE'!AF$110)/('WSKAŹNIK BUDOWA DANE'!AF$111-'WSKAŹNIK BUDOWA DANE'!AF$110))</f>
        <v>23.168906716206031</v>
      </c>
      <c r="AG53" s="33">
        <f t="shared" si="27"/>
        <v>32.093700927814567</v>
      </c>
      <c r="AH53" s="34">
        <f t="shared" si="28"/>
        <v>78.917284064297419</v>
      </c>
      <c r="AI53" s="35">
        <f t="shared" si="29"/>
        <v>31.218506097560983</v>
      </c>
      <c r="AJ53" s="30">
        <f t="shared" si="30"/>
        <v>70.429654272118611</v>
      </c>
      <c r="AK53" s="36">
        <v>4.4249999999999998</v>
      </c>
      <c r="AL53" s="37">
        <v>10</v>
      </c>
      <c r="AM53" s="37">
        <v>1</v>
      </c>
      <c r="AN53" s="36">
        <f t="shared" si="31"/>
        <v>5.5</v>
      </c>
      <c r="AO53" s="36">
        <f t="shared" si="32"/>
        <v>4.9625000000000004</v>
      </c>
      <c r="AP53" s="30">
        <f t="shared" si="33"/>
        <v>44.587500000000006</v>
      </c>
      <c r="AQ53" s="33">
        <f>'WSKAŹNIK BUDOWA DANE'!AQ53</f>
        <v>66.899390243902445</v>
      </c>
      <c r="AR53" s="38">
        <v>1.9558734080201999E-2</v>
      </c>
      <c r="AS53" s="39">
        <v>14.5199032281761</v>
      </c>
      <c r="AT53" s="40">
        <v>1.7688783542355799</v>
      </c>
      <c r="AU53" s="32">
        <v>9.1672064621872096</v>
      </c>
      <c r="AV53" s="41">
        <f t="shared" si="34"/>
        <v>11.537198563935219</v>
      </c>
      <c r="AW53" s="30">
        <f t="shared" si="35"/>
        <v>11.578787147758227</v>
      </c>
    </row>
    <row r="54" spans="1:49" x14ac:dyDescent="0.3">
      <c r="A54" s="26">
        <v>47</v>
      </c>
      <c r="B54" s="26">
        <v>1661011</v>
      </c>
      <c r="C54" s="27" t="s">
        <v>68</v>
      </c>
      <c r="D54" s="44">
        <v>118931</v>
      </c>
      <c r="E54" s="29">
        <f t="shared" si="18"/>
        <v>77.582319509510626</v>
      </c>
      <c r="F54" s="48">
        <f t="shared" si="19"/>
        <v>21.909406577732156</v>
      </c>
      <c r="G54" s="30">
        <f t="shared" si="20"/>
        <v>89.254369485209352</v>
      </c>
      <c r="H54" s="31">
        <f t="shared" si="21"/>
        <v>60.218628791078281</v>
      </c>
      <c r="I54" s="32">
        <f>1+99*(('WSKAŹNIK BUDOWA DANE'!I54-'WSKAŹNIK BUDOWA DANE'!I$110)/('WSKAŹNIK BUDOWA DANE'!I$111-'WSKAŹNIK BUDOWA DANE'!I$110))</f>
        <v>64.467269949407182</v>
      </c>
      <c r="J54" s="32">
        <f>1+99*(('WSKAŹNIK BUDOWA DANE'!J54-'WSKAŹNIK BUDOWA DANE'!J$110)/('WSKAŹNIK BUDOWA DANE'!J$111-'WSKAŹNIK BUDOWA DANE'!J$110))</f>
        <v>18.976843716104273</v>
      </c>
      <c r="K54" s="33">
        <f t="shared" si="22"/>
        <v>34.976925345630448</v>
      </c>
      <c r="L54" s="32">
        <f>1+99*(('WSKAŹNIK BUDOWA DANE'!L54-'WSKAŹNIK BUDOWA DANE'!L$110)/('WSKAŹNIK BUDOWA DANE'!L$111-'WSKAŹNIK BUDOWA DANE'!L$110))</f>
        <v>20.548584926101348</v>
      </c>
      <c r="M54" s="32">
        <f>1+99*(('WSKAŹNIK BUDOWA DANE'!M54-'WSKAŹNIK BUDOWA DANE'!M$110)/('WSKAŹNIK BUDOWA DANE'!M$111-'WSKAŹNIK BUDOWA DANE'!M$110))</f>
        <v>25.535063398104839</v>
      </c>
      <c r="N54" s="32">
        <f>1+99*(('WSKAŹNIK BUDOWA DANE'!N54-'WSKAŹNIK BUDOWA DANE'!N$110)/('WSKAŹNIK BUDOWA DANE'!N$111-'WSKAŹNIK BUDOWA DANE'!N$110))</f>
        <v>11.752353974374309</v>
      </c>
      <c r="O54" s="32">
        <f>1+99*(('WSKAŹNIK BUDOWA DANE'!O54-'WSKAŹNIK BUDOWA DANE'!O$110)/('WSKAŹNIK BUDOWA DANE'!O$111-'WSKAŹNIK BUDOWA DANE'!O$110))</f>
        <v>57.228884610801018</v>
      </c>
      <c r="P54" s="32">
        <f>1+99*(('WSKAŹNIK BUDOWA DANE'!P54-'WSKAŹNIK BUDOWA DANE'!P$110)/('WSKAŹNIK BUDOWA DANE'!P$111-'WSKAŹNIK BUDOWA DANE'!P$110))</f>
        <v>42.316885786533945</v>
      </c>
      <c r="Q54" s="32">
        <f>1+99*(('WSKAŹNIK BUDOWA DANE'!Q54-'WSKAŹNIK BUDOWA DANE'!Q$110)/('WSKAŹNIK BUDOWA DANE'!Q$111-'WSKAŹNIK BUDOWA DANE'!Q$110))</f>
        <v>52.330065331999151</v>
      </c>
      <c r="R54" s="32">
        <f>1+99*(('WSKAŹNIK BUDOWA DANE'!R54-'WSKAŹNIK BUDOWA DANE'!R$110)/('WSKAŹNIK BUDOWA DANE'!R$111-'WSKAŹNIK BUDOWA DANE'!R$110))</f>
        <v>53.223247092852176</v>
      </c>
      <c r="S54" s="32">
        <f>1+99*(('WSKAŹNIK BUDOWA DANE'!S54-'WSKAŹNIK BUDOWA DANE'!S$110)/('WSKAŹNIK BUDOWA DANE'!S$111-'WSKAŹNIK BUDOWA DANE'!S$110))</f>
        <v>21.24850543592504</v>
      </c>
      <c r="T54" s="33">
        <f t="shared" si="23"/>
        <v>31.543067815308856</v>
      </c>
      <c r="U54" s="34">
        <f t="shared" si="24"/>
        <v>83.513383833956453</v>
      </c>
      <c r="V54" s="34">
        <f>1+99*(('WSKAŹNIK BUDOWA DANE'!V54-'WSKAŹNIK BUDOWA DANE'!V$110)/('WSKAŹNIK BUDOWA DANE'!V$111-'WSKAŹNIK BUDOWA DANE'!V$110))</f>
        <v>39.739573786481238</v>
      </c>
      <c r="W54" s="32">
        <f>1+99*(('WSKAŹNIK BUDOWA DANE'!W54-'WSKAŹNIK BUDOWA DANE'!W$110)/('WSKAŹNIK BUDOWA DANE'!W$111-'WSKAŹNIK BUDOWA DANE'!W$110))</f>
        <v>38.637325130008065</v>
      </c>
      <c r="X54" s="32">
        <f>1+99*(('WSKAŹNIK BUDOWA DANE'!X54-'WSKAŹNIK BUDOWA DANE'!X$110)/('WSKAŹNIK BUDOWA DANE'!X$111-'WSKAŹNIK BUDOWA DANE'!X$110))</f>
        <v>36.810171007170162</v>
      </c>
      <c r="Y54" s="32">
        <f>1+99*(('WSKAŹNIK BUDOWA DANE'!Y54-'WSKAŹNIK BUDOWA DANE'!Y$110)/('WSKAŹNIK BUDOWA DANE'!Y$111-'WSKAŹNIK BUDOWA DANE'!Y$110))</f>
        <v>61.807904486607484</v>
      </c>
      <c r="Z54" s="33">
        <f t="shared" si="25"/>
        <v>47.698632409607519</v>
      </c>
      <c r="AA54" s="33">
        <f t="shared" si="26"/>
        <v>59.185386547778592</v>
      </c>
      <c r="AB54" s="32">
        <f>1+99*(('WSKAŹNIK BUDOWA DANE'!AB54-'WSKAŹNIK BUDOWA DANE'!AB$110)/('WSKAŹNIK BUDOWA DANE'!AB$111-'WSKAŹNIK BUDOWA DANE'!AB$110))</f>
        <v>1</v>
      </c>
      <c r="AC54" s="32">
        <f>1+99*(('WSKAŹNIK BUDOWA DANE'!AC54-'WSKAŹNIK BUDOWA DANE'!AC$110)/('WSKAŹNIK BUDOWA DANE'!AC$111-'WSKAŹNIK BUDOWA DANE'!AC$110))</f>
        <v>32.607240014154925</v>
      </c>
      <c r="AD54" s="32">
        <f>1+99*(('WSKAŹNIK BUDOWA DANE'!AD54-'WSKAŹNIK BUDOWA DANE'!AD$110)/('WSKAŹNIK BUDOWA DANE'!AD$111-'WSKAŹNIK BUDOWA DANE'!AD$110))</f>
        <v>10.702670360110801</v>
      </c>
      <c r="AE54" s="32">
        <f>1+99*(('WSKAŹNIK BUDOWA DANE'!AE54-'WSKAŹNIK BUDOWA DANE'!AE$110)/('WSKAŹNIK BUDOWA DANE'!AE$111-'WSKAŹNIK BUDOWA DANE'!AE$110))</f>
        <v>9.8810955124634425</v>
      </c>
      <c r="AF54" s="32">
        <f>1+99*(('WSKAŹNIK BUDOWA DANE'!AF54-'WSKAŹNIK BUDOWA DANE'!AF$110)/('WSKAŹNIK BUDOWA DANE'!AF$111-'WSKAŹNIK BUDOWA DANE'!AF$110))</f>
        <v>31.550300997537732</v>
      </c>
      <c r="AG54" s="33">
        <f t="shared" si="27"/>
        <v>27.546773696152965</v>
      </c>
      <c r="AH54" s="34">
        <f t="shared" si="28"/>
        <v>65.79809206527635</v>
      </c>
      <c r="AI54" s="35">
        <f t="shared" si="29"/>
        <v>25.914024390243902</v>
      </c>
      <c r="AJ54" s="30">
        <f t="shared" si="30"/>
        <v>58.440518802375038</v>
      </c>
      <c r="AK54" s="36">
        <v>10</v>
      </c>
      <c r="AL54" s="37">
        <v>10</v>
      </c>
      <c r="AM54" s="37">
        <v>1</v>
      </c>
      <c r="AN54" s="36">
        <f t="shared" si="31"/>
        <v>5.5</v>
      </c>
      <c r="AO54" s="36">
        <f t="shared" si="32"/>
        <v>7.75</v>
      </c>
      <c r="AP54" s="30">
        <f t="shared" si="33"/>
        <v>75.25</v>
      </c>
      <c r="AQ54" s="33">
        <f>'WSKAŹNIK BUDOWA DANE'!AQ54</f>
        <v>45.97256097560976</v>
      </c>
      <c r="AR54" s="38">
        <v>3.19786451511073E-2</v>
      </c>
      <c r="AS54" s="39">
        <v>23.105121222993201</v>
      </c>
      <c r="AT54" s="40">
        <v>2.7461368148245602</v>
      </c>
      <c r="AU54" s="32">
        <v>13.679371810040401</v>
      </c>
      <c r="AV54" s="41">
        <f t="shared" si="34"/>
        <v>17.77817605732881</v>
      </c>
      <c r="AW54" s="30">
        <f t="shared" si="35"/>
        <v>17.844396749396402</v>
      </c>
    </row>
    <row r="55" spans="1:49" x14ac:dyDescent="0.3">
      <c r="A55" s="26">
        <v>48</v>
      </c>
      <c r="B55" s="26">
        <v>1461011</v>
      </c>
      <c r="C55" s="27" t="s">
        <v>96</v>
      </c>
      <c r="D55" s="44">
        <v>52571</v>
      </c>
      <c r="E55" s="29">
        <f t="shared" si="18"/>
        <v>41.457189206057429</v>
      </c>
      <c r="F55" s="48">
        <f t="shared" si="19"/>
        <v>13.251864544459464</v>
      </c>
      <c r="G55" s="30">
        <f t="shared" si="20"/>
        <v>25.187617953826486</v>
      </c>
      <c r="H55" s="31">
        <f t="shared" si="21"/>
        <v>18.739356715962938</v>
      </c>
      <c r="I55" s="32">
        <f>1+99*(('WSKAŹNIK BUDOWA DANE'!I55-'WSKAŹNIK BUDOWA DANE'!I$110)/('WSKAŹNIK BUDOWA DANE'!I$111-'WSKAŹNIK BUDOWA DANE'!I$110))</f>
        <v>21.191156050025324</v>
      </c>
      <c r="J55" s="32">
        <f>1+99*(('WSKAŹNIK BUDOWA DANE'!J55-'WSKAŹNIK BUDOWA DANE'!J$110)/('WSKAŹNIK BUDOWA DANE'!J$111-'WSKAŹNIK BUDOWA DANE'!J$110))</f>
        <v>1</v>
      </c>
      <c r="K55" s="33">
        <f t="shared" si="22"/>
        <v>4.6033852815102634</v>
      </c>
      <c r="L55" s="32">
        <f>1+99*(('WSKAŹNIK BUDOWA DANE'!L55-'WSKAŹNIK BUDOWA DANE'!L$110)/('WSKAŹNIK BUDOWA DANE'!L$111-'WSKAŹNIK BUDOWA DANE'!L$110))</f>
        <v>44.145975479315204</v>
      </c>
      <c r="M55" s="32">
        <f>1+99*(('WSKAŹNIK BUDOWA DANE'!M55-'WSKAŹNIK BUDOWA DANE'!M$110)/('WSKAŹNIK BUDOWA DANE'!M$111-'WSKAŹNIK BUDOWA DANE'!M$110))</f>
        <v>30.21342089745303</v>
      </c>
      <c r="N55" s="32">
        <f>1+99*(('WSKAŹNIK BUDOWA DANE'!N55-'WSKAŹNIK BUDOWA DANE'!N$110)/('WSKAŹNIK BUDOWA DANE'!N$111-'WSKAŹNIK BUDOWA DANE'!N$110))</f>
        <v>25.324974045125899</v>
      </c>
      <c r="O55" s="32">
        <f>1+99*(('WSKAŹNIK BUDOWA DANE'!O55-'WSKAŹNIK BUDOWA DANE'!O$110)/('WSKAŹNIK BUDOWA DANE'!O$111-'WSKAŹNIK BUDOWA DANE'!O$110))</f>
        <v>50.277174359797961</v>
      </c>
      <c r="P55" s="32">
        <f>1+99*(('WSKAŹNIK BUDOWA DANE'!P55-'WSKAŹNIK BUDOWA DANE'!P$110)/('WSKAŹNIK BUDOWA DANE'!P$111-'WSKAŹNIK BUDOWA DANE'!P$110))</f>
        <v>32.156965776304247</v>
      </c>
      <c r="Q55" s="32">
        <f>1+99*(('WSKAŹNIK BUDOWA DANE'!Q55-'WSKAŹNIK BUDOWA DANE'!Q$110)/('WSKAŹNIK BUDOWA DANE'!Q$111-'WSKAŹNIK BUDOWA DANE'!Q$110))</f>
        <v>1</v>
      </c>
      <c r="R55" s="32">
        <f>1+99*(('WSKAŹNIK BUDOWA DANE'!R55-'WSKAŹNIK BUDOWA DANE'!R$110)/('WSKAŹNIK BUDOWA DANE'!R$111-'WSKAŹNIK BUDOWA DANE'!R$110))</f>
        <v>1</v>
      </c>
      <c r="S55" s="32">
        <f>1+99*(('WSKAŹNIK BUDOWA DANE'!S55-'WSKAŹNIK BUDOWA DANE'!S$110)/('WSKAŹNIK BUDOWA DANE'!S$111-'WSKAŹNIK BUDOWA DANE'!S$110))</f>
        <v>46.808050065625665</v>
      </c>
      <c r="T55" s="33">
        <f t="shared" si="23"/>
        <v>13.151184472373764</v>
      </c>
      <c r="U55" s="34">
        <f t="shared" si="24"/>
        <v>30.585258081534125</v>
      </c>
      <c r="V55" s="34">
        <f>1+99*(('WSKAŹNIK BUDOWA DANE'!V55-'WSKAŹNIK BUDOWA DANE'!V$110)/('WSKAŹNIK BUDOWA DANE'!V$111-'WSKAŹNIK BUDOWA DANE'!V$110))</f>
        <v>36.05610507694356</v>
      </c>
      <c r="W55" s="32">
        <f>1+99*(('WSKAŹNIK BUDOWA DANE'!W55-'WSKAŹNIK BUDOWA DANE'!W$110)/('WSKAŹNIK BUDOWA DANE'!W$111-'WSKAŹNIK BUDOWA DANE'!W$110))</f>
        <v>10.165365365365361</v>
      </c>
      <c r="X55" s="32">
        <f>1+99*(('WSKAŹNIK BUDOWA DANE'!X55-'WSKAŹNIK BUDOWA DANE'!X$110)/('WSKAŹNIK BUDOWA DANE'!X$111-'WSKAŹNIK BUDOWA DANE'!X$110))</f>
        <v>7.7503946868136486</v>
      </c>
      <c r="Y55" s="32">
        <f>1+99*(('WSKAŹNIK BUDOWA DANE'!Y55-'WSKAŹNIK BUDOWA DANE'!Y$110)/('WSKAŹNIK BUDOWA DANE'!Y$111-'WSKAŹNIK BUDOWA DANE'!Y$110))</f>
        <v>40.66185261906849</v>
      </c>
      <c r="Z55" s="33">
        <f t="shared" si="25"/>
        <v>17.752335240605053</v>
      </c>
      <c r="AA55" s="33">
        <f t="shared" si="26"/>
        <v>16.583068163365994</v>
      </c>
      <c r="AB55" s="32">
        <f>1+99*(('WSKAŹNIK BUDOWA DANE'!AB55-'WSKAŹNIK BUDOWA DANE'!AB$110)/('WSKAŹNIK BUDOWA DANE'!AB$111-'WSKAŹNIK BUDOWA DANE'!AB$110))</f>
        <v>1</v>
      </c>
      <c r="AC55" s="32">
        <f>1+99*(('WSKAŹNIK BUDOWA DANE'!AC55-'WSKAŹNIK BUDOWA DANE'!AC$110)/('WSKAŹNIK BUDOWA DANE'!AC$111-'WSKAŹNIK BUDOWA DANE'!AC$110))</f>
        <v>1</v>
      </c>
      <c r="AD55" s="32">
        <f>1+99*(('WSKAŹNIK BUDOWA DANE'!AD55-'WSKAŹNIK BUDOWA DANE'!AD$110)/('WSKAŹNIK BUDOWA DANE'!AD$111-'WSKAŹNIK BUDOWA DANE'!AD$110))</f>
        <v>4.1957894736842105</v>
      </c>
      <c r="AE55" s="32">
        <f>1+99*(('WSKAŹNIK BUDOWA DANE'!AE55-'WSKAŹNIK BUDOWA DANE'!AE$110)/('WSKAŹNIK BUDOWA DANE'!AE$111-'WSKAŹNIK BUDOWA DANE'!AE$110))</f>
        <v>12.787308111536614</v>
      </c>
      <c r="AF55" s="32">
        <f>1+99*(('WSKAŹNIK BUDOWA DANE'!AF55-'WSKAŹNIK BUDOWA DANE'!AF$110)/('WSKAŹNIK BUDOWA DANE'!AF$111-'WSKAŹNIK BUDOWA DANE'!AF$110))</f>
        <v>1</v>
      </c>
      <c r="AG55" s="33">
        <f t="shared" si="27"/>
        <v>6.8102407250957278</v>
      </c>
      <c r="AH55" s="34">
        <f t="shared" si="28"/>
        <v>5.9672340856302242</v>
      </c>
      <c r="AI55" s="35">
        <f t="shared" si="29"/>
        <v>34.602850609756096</v>
      </c>
      <c r="AJ55" s="30">
        <f t="shared" si="30"/>
        <v>78.078915231397659</v>
      </c>
      <c r="AK55" s="36">
        <v>1</v>
      </c>
      <c r="AL55" s="37">
        <v>4.4249999999999998</v>
      </c>
      <c r="AM55" s="37">
        <v>1</v>
      </c>
      <c r="AN55" s="36">
        <f t="shared" si="31"/>
        <v>2.7124999999999999</v>
      </c>
      <c r="AO55" s="36">
        <f t="shared" si="32"/>
        <v>1.85625</v>
      </c>
      <c r="AP55" s="30">
        <f t="shared" si="33"/>
        <v>10.418749999999999</v>
      </c>
      <c r="AQ55" s="33">
        <f>'WSKAŹNIK BUDOWA DANE'!AQ55</f>
        <v>83.902439024390247</v>
      </c>
      <c r="AR55" s="38">
        <v>2.5665995846509599E-2</v>
      </c>
      <c r="AS55" s="39">
        <v>18.7415255341513</v>
      </c>
      <c r="AT55" s="40">
        <v>3.7904751224869799</v>
      </c>
      <c r="AU55" s="32">
        <v>18.5012560027135</v>
      </c>
      <c r="AV55" s="41">
        <f t="shared" si="34"/>
        <v>18.621003243346614</v>
      </c>
      <c r="AW55" s="30">
        <f t="shared" si="35"/>
        <v>18.690550435229248</v>
      </c>
    </row>
    <row r="56" spans="1:49" x14ac:dyDescent="0.3">
      <c r="A56" s="26">
        <v>49</v>
      </c>
      <c r="B56" s="26">
        <v>2607011</v>
      </c>
      <c r="C56" s="27" t="s">
        <v>106</v>
      </c>
      <c r="D56" s="44">
        <v>70677</v>
      </c>
      <c r="E56" s="29">
        <f t="shared" si="18"/>
        <v>38.558430786177681</v>
      </c>
      <c r="F56" s="48">
        <f t="shared" si="19"/>
        <v>12.55716468722426</v>
      </c>
      <c r="G56" s="30">
        <f t="shared" si="20"/>
        <v>41.519511198503203</v>
      </c>
      <c r="H56" s="31">
        <f t="shared" si="21"/>
        <v>29.313250774971763</v>
      </c>
      <c r="I56" s="32">
        <f>1+99*(('WSKAŹNIK BUDOWA DANE'!I56-'WSKAŹNIK BUDOWA DANE'!I$110)/('WSKAŹNIK BUDOWA DANE'!I$111-'WSKAŹNIK BUDOWA DANE'!I$110))</f>
        <v>26.030992277211386</v>
      </c>
      <c r="J56" s="32">
        <f>1+99*(('WSKAŹNIK BUDOWA DANE'!J56-'WSKAŹNIK BUDOWA DANE'!J$110)/('WSKAŹNIK BUDOWA DANE'!J$111-'WSKAŹNIK BUDOWA DANE'!J$110))</f>
        <v>31.250350184642691</v>
      </c>
      <c r="K56" s="33">
        <f t="shared" si="22"/>
        <v>28.521529137067411</v>
      </c>
      <c r="L56" s="32">
        <f>1+99*(('WSKAŹNIK BUDOWA DANE'!L56-'WSKAŹNIK BUDOWA DANE'!L$110)/('WSKAŹNIK BUDOWA DANE'!L$111-'WSKAŹNIK BUDOWA DANE'!L$110))</f>
        <v>9.0232150378591118</v>
      </c>
      <c r="M56" s="32">
        <f>1+99*(('WSKAŹNIK BUDOWA DANE'!M56-'WSKAŹNIK BUDOWA DANE'!M$110)/('WSKAŹNIK BUDOWA DANE'!M$111-'WSKAŹNIK BUDOWA DANE'!M$110))</f>
        <v>14.037724436521064</v>
      </c>
      <c r="N56" s="32">
        <f>1+99*(('WSKAŹNIK BUDOWA DANE'!N56-'WSKAŹNIK BUDOWA DANE'!N$110)/('WSKAŹNIK BUDOWA DANE'!N$111-'WSKAŹNIK BUDOWA DANE'!N$110))</f>
        <v>10.046706923937846</v>
      </c>
      <c r="O56" s="32">
        <f>1+99*(('WSKAŹNIK BUDOWA DANE'!O56-'WSKAŹNIK BUDOWA DANE'!O$110)/('WSKAŹNIK BUDOWA DANE'!O$111-'WSKAŹNIK BUDOWA DANE'!O$110))</f>
        <v>41.530140482482707</v>
      </c>
      <c r="P56" s="32">
        <f>1+99*(('WSKAŹNIK BUDOWA DANE'!P56-'WSKAŹNIK BUDOWA DANE'!P$110)/('WSKAŹNIK BUDOWA DANE'!P$111-'WSKAŹNIK BUDOWA DANE'!P$110))</f>
        <v>24.175189210437377</v>
      </c>
      <c r="Q56" s="32">
        <f>1+99*(('WSKAŹNIK BUDOWA DANE'!Q56-'WSKAŹNIK BUDOWA DANE'!Q$110)/('WSKAŹNIK BUDOWA DANE'!Q$111-'WSKAŹNIK BUDOWA DANE'!Q$110))</f>
        <v>1</v>
      </c>
      <c r="R56" s="32">
        <f>1+99*(('WSKAŹNIK BUDOWA DANE'!R56-'WSKAŹNIK BUDOWA DANE'!R$110)/('WSKAŹNIK BUDOWA DANE'!R$111-'WSKAŹNIK BUDOWA DANE'!R$110))</f>
        <v>1</v>
      </c>
      <c r="S56" s="32">
        <f>1+99*(('WSKAŹNIK BUDOWA DANE'!S56-'WSKAŹNIK BUDOWA DANE'!S$110)/('WSKAŹNIK BUDOWA DANE'!S$111-'WSKAŹNIK BUDOWA DANE'!S$110))</f>
        <v>35.072965745574855</v>
      </c>
      <c r="T56" s="33">
        <f t="shared" si="23"/>
        <v>10.276377201543623</v>
      </c>
      <c r="U56" s="34">
        <f t="shared" si="24"/>
        <v>22.31214336525769</v>
      </c>
      <c r="V56" s="34">
        <f>1+99*(('WSKAŹNIK BUDOWA DANE'!V56-'WSKAŹNIK BUDOWA DANE'!V$110)/('WSKAŹNIK BUDOWA DANE'!V$111-'WSKAŹNIK BUDOWA DANE'!V$110))</f>
        <v>33.594311091302686</v>
      </c>
      <c r="W56" s="32">
        <f>1+99*(('WSKAŹNIK BUDOWA DANE'!W56-'WSKAŹNIK BUDOWA DANE'!W$110)/('WSKAŹNIK BUDOWA DANE'!W$111-'WSKAŹNIK BUDOWA DANE'!W$110))</f>
        <v>21.42042042042041</v>
      </c>
      <c r="X56" s="32">
        <f>1+99*(('WSKAŹNIK BUDOWA DANE'!X56-'WSKAŹNIK BUDOWA DANE'!X$110)/('WSKAŹNIK BUDOWA DANE'!X$111-'WSKAŹNIK BUDOWA DANE'!X$110))</f>
        <v>47.382261289933687</v>
      </c>
      <c r="Y56" s="32">
        <f>1+99*(('WSKAŹNIK BUDOWA DANE'!Y56-'WSKAŹNIK BUDOWA DANE'!Y$110)/('WSKAŹNIK BUDOWA DANE'!Y$111-'WSKAŹNIK BUDOWA DANE'!Y$110))</f>
        <v>29.523355521813123</v>
      </c>
      <c r="Z56" s="33">
        <f t="shared" si="25"/>
        <v>37.401648967527571</v>
      </c>
      <c r="AA56" s="33">
        <f t="shared" si="26"/>
        <v>44.536651696760366</v>
      </c>
      <c r="AB56" s="32">
        <f>1+99*(('WSKAŹNIK BUDOWA DANE'!AB56-'WSKAŹNIK BUDOWA DANE'!AB$110)/('WSKAŹNIK BUDOWA DANE'!AB$111-'WSKAŹNIK BUDOWA DANE'!AB$110))</f>
        <v>2.0230793800649556</v>
      </c>
      <c r="AC56" s="32">
        <f>1+99*(('WSKAŹNIK BUDOWA DANE'!AC56-'WSKAŹNIK BUDOWA DANE'!AC$110)/('WSKAŹNIK BUDOWA DANE'!AC$111-'WSKAŹNIK BUDOWA DANE'!AC$110))</f>
        <v>1</v>
      </c>
      <c r="AD56" s="32">
        <f>1+99*(('WSKAŹNIK BUDOWA DANE'!AD56-'WSKAŹNIK BUDOWA DANE'!AD$110)/('WSKAŹNIK BUDOWA DANE'!AD$111-'WSKAŹNIK BUDOWA DANE'!AD$110))</f>
        <v>6.5192982456140269</v>
      </c>
      <c r="AE56" s="32">
        <f>1+99*(('WSKAŹNIK BUDOWA DANE'!AE56-'WSKAŹNIK BUDOWA DANE'!AE$110)/('WSKAŹNIK BUDOWA DANE'!AE$111-'WSKAŹNIK BUDOWA DANE'!AE$110))</f>
        <v>7.2270268470504169</v>
      </c>
      <c r="AF56" s="32">
        <f>1+99*(('WSKAŹNIK BUDOWA DANE'!AF56-'WSKAŹNIK BUDOWA DANE'!AF$110)/('WSKAŹNIK BUDOWA DANE'!AF$111-'WSKAŹNIK BUDOWA DANE'!AF$110))</f>
        <v>1</v>
      </c>
      <c r="AG56" s="33">
        <f t="shared" si="27"/>
        <v>16.388592234980482</v>
      </c>
      <c r="AH56" s="34">
        <f t="shared" si="28"/>
        <v>33.603531323308026</v>
      </c>
      <c r="AI56" s="35">
        <f t="shared" si="29"/>
        <v>18.380701219512197</v>
      </c>
      <c r="AJ56" s="30">
        <f t="shared" si="30"/>
        <v>41.413778582557804</v>
      </c>
      <c r="AK56" s="36">
        <v>4.4249999999999998</v>
      </c>
      <c r="AL56" s="37">
        <v>10</v>
      </c>
      <c r="AM56" s="37">
        <v>1</v>
      </c>
      <c r="AN56" s="36">
        <f t="shared" si="31"/>
        <v>5.5</v>
      </c>
      <c r="AO56" s="36">
        <f t="shared" si="32"/>
        <v>4.9625000000000004</v>
      </c>
      <c r="AP56" s="30">
        <f t="shared" si="33"/>
        <v>44.587500000000006</v>
      </c>
      <c r="AQ56" s="33">
        <f>'WSKAŹNIK BUDOWA DANE'!AQ56</f>
        <v>34.804878048780488</v>
      </c>
      <c r="AR56" s="38">
        <v>3.6136739564049503E-2</v>
      </c>
      <c r="AS56" s="39">
        <v>25.9793887418456</v>
      </c>
      <c r="AT56" s="40">
        <v>3.9491945523681999</v>
      </c>
      <c r="AU56" s="32">
        <v>19.234090089521501</v>
      </c>
      <c r="AV56" s="41">
        <f t="shared" si="34"/>
        <v>22.353744731730274</v>
      </c>
      <c r="AW56" s="30">
        <f t="shared" si="35"/>
        <v>22.438024438269185</v>
      </c>
    </row>
    <row r="57" spans="1:49" x14ac:dyDescent="0.3">
      <c r="A57" s="26">
        <v>50</v>
      </c>
      <c r="B57" s="26">
        <v>3017011</v>
      </c>
      <c r="C57" s="27" t="s">
        <v>90</v>
      </c>
      <c r="D57" s="44">
        <v>72635</v>
      </c>
      <c r="E57" s="29">
        <f t="shared" si="18"/>
        <v>40.72980551574345</v>
      </c>
      <c r="F57" s="48">
        <f t="shared" si="19"/>
        <v>13.077543931071716</v>
      </c>
      <c r="G57" s="30">
        <f t="shared" si="20"/>
        <v>51.444061441387312</v>
      </c>
      <c r="H57" s="31">
        <f t="shared" si="21"/>
        <v>35.738785235636435</v>
      </c>
      <c r="I57" s="32">
        <f>1+99*(('WSKAŹNIK BUDOWA DANE'!I57-'WSKAŹNIK BUDOWA DANE'!I$110)/('WSKAŹNIK BUDOWA DANE'!I$111-'WSKAŹNIK BUDOWA DANE'!I$110))</f>
        <v>35.098735012694419</v>
      </c>
      <c r="J57" s="32">
        <f>1+99*(('WSKAŹNIK BUDOWA DANE'!J57-'WSKAŹNIK BUDOWA DANE'!J$110)/('WSKAŹNIK BUDOWA DANE'!J$111-'WSKAŹNIK BUDOWA DANE'!J$110))</f>
        <v>30.434900530047489</v>
      </c>
      <c r="K57" s="33">
        <f t="shared" si="22"/>
        <v>32.683734622008082</v>
      </c>
      <c r="L57" s="32">
        <f>1+99*(('WSKAŹNIK BUDOWA DANE'!L57-'WSKAŹNIK BUDOWA DANE'!L$110)/('WSKAŹNIK BUDOWA DANE'!L$111-'WSKAŹNIK BUDOWA DANE'!L$110))</f>
        <v>25.982194004797478</v>
      </c>
      <c r="M57" s="32">
        <f>1+99*(('WSKAŹNIK BUDOWA DANE'!M57-'WSKAŹNIK BUDOWA DANE'!M$110)/('WSKAŹNIK BUDOWA DANE'!M$111-'WSKAŹNIK BUDOWA DANE'!M$110))</f>
        <v>11.571891994217669</v>
      </c>
      <c r="N57" s="32">
        <f>1+99*(('WSKAŹNIK BUDOWA DANE'!N57-'WSKAŹNIK BUDOWA DANE'!N$110)/('WSKAŹNIK BUDOWA DANE'!N$111-'WSKAŹNIK BUDOWA DANE'!N$110))</f>
        <v>9.8028375475068135</v>
      </c>
      <c r="O57" s="32">
        <f>1+99*(('WSKAŹNIK BUDOWA DANE'!O57-'WSKAŹNIK BUDOWA DANE'!O$110)/('WSKAŹNIK BUDOWA DANE'!O$111-'WSKAŹNIK BUDOWA DANE'!O$110))</f>
        <v>32.00164700905853</v>
      </c>
      <c r="P57" s="32">
        <f>1+99*(('WSKAŹNIK BUDOWA DANE'!P57-'WSKAŹNIK BUDOWA DANE'!P$110)/('WSKAŹNIK BUDOWA DANE'!P$111-'WSKAŹNIK BUDOWA DANE'!P$110))</f>
        <v>46.100925113955753</v>
      </c>
      <c r="Q57" s="32">
        <f>1+99*(('WSKAŹNIK BUDOWA DANE'!Q57-'WSKAŹNIK BUDOWA DANE'!Q$110)/('WSKAŹNIK BUDOWA DANE'!Q$111-'WSKAŹNIK BUDOWA DANE'!Q$110))</f>
        <v>1</v>
      </c>
      <c r="R57" s="32">
        <f>1+99*(('WSKAŹNIK BUDOWA DANE'!R57-'WSKAŹNIK BUDOWA DANE'!R$110)/('WSKAŹNIK BUDOWA DANE'!R$111-'WSKAŹNIK BUDOWA DANE'!R$110))</f>
        <v>1</v>
      </c>
      <c r="S57" s="32">
        <f>1+99*(('WSKAŹNIK BUDOWA DANE'!S57-'WSKAŹNIK BUDOWA DANE'!S$110)/('WSKAŹNIK BUDOWA DANE'!S$111-'WSKAŹNIK BUDOWA DANE'!S$110))</f>
        <v>34.154470985062339</v>
      </c>
      <c r="T57" s="33">
        <f t="shared" si="23"/>
        <v>11.91880127260924</v>
      </c>
      <c r="U57" s="34">
        <f t="shared" si="24"/>
        <v>27.038708130337014</v>
      </c>
      <c r="V57" s="34">
        <f>1+99*(('WSKAŹNIK BUDOWA DANE'!V57-'WSKAŹNIK BUDOWA DANE'!V$110)/('WSKAŹNIK BUDOWA DANE'!V$111-'WSKAŹNIK BUDOWA DANE'!V$110))</f>
        <v>51.745081572244779</v>
      </c>
      <c r="W57" s="32">
        <f>1+99*(('WSKAŹNIK BUDOWA DANE'!W57-'WSKAŹNIK BUDOWA DANE'!W$110)/('WSKAŹNIK BUDOWA DANE'!W$111-'WSKAŹNIK BUDOWA DANE'!W$110))</f>
        <v>8.1471471471471446</v>
      </c>
      <c r="X57" s="32">
        <f>1+99*(('WSKAŹNIK BUDOWA DANE'!X57-'WSKAŹNIK BUDOWA DANE'!X$110)/('WSKAŹNIK BUDOWA DANE'!X$111-'WSKAŹNIK BUDOWA DANE'!X$110))</f>
        <v>36.310748032880312</v>
      </c>
      <c r="Y57" s="32">
        <f>1+99*(('WSKAŹNIK BUDOWA DANE'!Y57-'WSKAŹNIK BUDOWA DANE'!Y$110)/('WSKAŹNIK BUDOWA DANE'!Y$111-'WSKAŹNIK BUDOWA DANE'!Y$110))</f>
        <v>43.392379177911366</v>
      </c>
      <c r="Z57" s="33">
        <f t="shared" si="25"/>
        <v>39.693951011159641</v>
      </c>
      <c r="AA57" s="33">
        <f t="shared" si="26"/>
        <v>47.797735394184521</v>
      </c>
      <c r="AB57" s="32">
        <f>1+99*(('WSKAŹNIK BUDOWA DANE'!AB57-'WSKAŹNIK BUDOWA DANE'!AB$110)/('WSKAŹNIK BUDOWA DANE'!AB$111-'WSKAŹNIK BUDOWA DANE'!AB$110))</f>
        <v>12.715042441750358</v>
      </c>
      <c r="AC57" s="32">
        <f>1+99*(('WSKAŹNIK BUDOWA DANE'!AC57-'WSKAŹNIK BUDOWA DANE'!AC$110)/('WSKAŹNIK BUDOWA DANE'!AC$111-'WSKAŹNIK BUDOWA DANE'!AC$110))</f>
        <v>1</v>
      </c>
      <c r="AD57" s="32">
        <f>1+99*(('WSKAŹNIK BUDOWA DANE'!AD57-'WSKAŹNIK BUDOWA DANE'!AD$110)/('WSKAŹNIK BUDOWA DANE'!AD$111-'WSKAŹNIK BUDOWA DANE'!AD$110))</f>
        <v>10.726315789473684</v>
      </c>
      <c r="AE57" s="32">
        <f>1+99*(('WSKAŹNIK BUDOWA DANE'!AE57-'WSKAŹNIK BUDOWA DANE'!AE$110)/('WSKAŹNIK BUDOWA DANE'!AE$111-'WSKAŹNIK BUDOWA DANE'!AE$110))</f>
        <v>10.70146750948369</v>
      </c>
      <c r="AF57" s="32">
        <f>1+99*(('WSKAŹNIK BUDOWA DANE'!AF57-'WSKAŹNIK BUDOWA DANE'!AF$110)/('WSKAŹNIK BUDOWA DANE'!AF$111-'WSKAŹNIK BUDOWA DANE'!AF$110))</f>
        <v>1</v>
      </c>
      <c r="AG57" s="33">
        <f t="shared" si="27"/>
        <v>16.049807039364964</v>
      </c>
      <c r="AH57" s="34">
        <f t="shared" si="28"/>
        <v>32.626038656005832</v>
      </c>
      <c r="AI57" s="35">
        <f t="shared" si="29"/>
        <v>17.85753048780488</v>
      </c>
      <c r="AJ57" s="30">
        <f t="shared" si="30"/>
        <v>40.231313429064734</v>
      </c>
      <c r="AK57" s="36">
        <v>4.4249999999999998</v>
      </c>
      <c r="AL57" s="37">
        <v>10</v>
      </c>
      <c r="AM57" s="37">
        <v>1</v>
      </c>
      <c r="AN57" s="36">
        <f t="shared" si="31"/>
        <v>5.5</v>
      </c>
      <c r="AO57" s="36">
        <f t="shared" si="32"/>
        <v>4.9625000000000004</v>
      </c>
      <c r="AP57" s="30">
        <f t="shared" si="33"/>
        <v>44.587500000000006</v>
      </c>
      <c r="AQ57" s="33">
        <f>'WSKAŹNIK BUDOWA DANE'!AQ57</f>
        <v>33.496951219512198</v>
      </c>
      <c r="AR57" s="38">
        <v>1.40811454166928E-2</v>
      </c>
      <c r="AS57" s="39">
        <v>10.733540146049901</v>
      </c>
      <c r="AT57" s="40">
        <v>0.82412375042236297</v>
      </c>
      <c r="AU57" s="32">
        <v>4.8051168436623204</v>
      </c>
      <c r="AV57" s="41">
        <f t="shared" si="34"/>
        <v>7.1816373166507166</v>
      </c>
      <c r="AW57" s="30">
        <f t="shared" si="35"/>
        <v>7.2060352190103512</v>
      </c>
    </row>
    <row r="58" spans="1:49" x14ac:dyDescent="0.3">
      <c r="A58" s="26">
        <v>51</v>
      </c>
      <c r="B58" s="26">
        <v>1417021</v>
      </c>
      <c r="C58" s="27" t="s">
        <v>121</v>
      </c>
      <c r="D58" s="44">
        <v>45021</v>
      </c>
      <c r="E58" s="29">
        <f t="shared" si="18"/>
        <v>37.967451552559538</v>
      </c>
      <c r="F58" s="48">
        <f t="shared" si="19"/>
        <v>12.41553398547005</v>
      </c>
      <c r="G58" s="30">
        <f t="shared" si="20"/>
        <v>24.382338715364796</v>
      </c>
      <c r="H58" s="31">
        <f t="shared" si="21"/>
        <v>18.217988052339777</v>
      </c>
      <c r="I58" s="32">
        <f>1+99*(('WSKAŹNIK BUDOWA DANE'!I58-'WSKAŹNIK BUDOWA DANE'!I$110)/('WSKAŹNIK BUDOWA DANE'!I$111-'WSKAŹNIK BUDOWA DANE'!I$110))</f>
        <v>45.534717132005063</v>
      </c>
      <c r="J58" s="32">
        <f>1+99*(('WSKAŹNIK BUDOWA DANE'!J58-'WSKAŹNIK BUDOWA DANE'!J$110)/('WSKAŹNIK BUDOWA DANE'!J$111-'WSKAŹNIK BUDOWA DANE'!J$110))</f>
        <v>48.489038448723797</v>
      </c>
      <c r="K58" s="33">
        <f t="shared" si="22"/>
        <v>46.98866512006439</v>
      </c>
      <c r="L58" s="32">
        <f>1+99*(('WSKAŹNIK BUDOWA DANE'!L58-'WSKAŹNIK BUDOWA DANE'!L$110)/('WSKAŹNIK BUDOWA DANE'!L$111-'WSKAŹNIK BUDOWA DANE'!L$110))</f>
        <v>1</v>
      </c>
      <c r="M58" s="32">
        <f>1+99*(('WSKAŹNIK BUDOWA DANE'!M58-'WSKAŹNIK BUDOWA DANE'!M$110)/('WSKAŹNIK BUDOWA DANE'!M$111-'WSKAŹNIK BUDOWA DANE'!M$110))</f>
        <v>4.4112497501166059</v>
      </c>
      <c r="N58" s="32">
        <f>1+99*(('WSKAŹNIK BUDOWA DANE'!N58-'WSKAŹNIK BUDOWA DANE'!N$110)/('WSKAŹNIK BUDOWA DANE'!N$111-'WSKAŹNIK BUDOWA DANE'!N$110))</f>
        <v>43.606390701882916</v>
      </c>
      <c r="O58" s="32">
        <f>1+99*(('WSKAŹNIK BUDOWA DANE'!O58-'WSKAŹNIK BUDOWA DANE'!O$110)/('WSKAŹNIK BUDOWA DANE'!O$111-'WSKAŹNIK BUDOWA DANE'!O$110))</f>
        <v>100</v>
      </c>
      <c r="P58" s="32">
        <f>1+99*(('WSKAŹNIK BUDOWA DANE'!P58-'WSKAŹNIK BUDOWA DANE'!P$110)/('WSKAŹNIK BUDOWA DANE'!P$111-'WSKAŹNIK BUDOWA DANE'!P$110))</f>
        <v>1</v>
      </c>
      <c r="Q58" s="32">
        <f>1+99*(('WSKAŹNIK BUDOWA DANE'!Q58-'WSKAŹNIK BUDOWA DANE'!Q$110)/('WSKAŹNIK BUDOWA DANE'!Q$111-'WSKAŹNIK BUDOWA DANE'!Q$110))</f>
        <v>1</v>
      </c>
      <c r="R58" s="32">
        <f>1+99*(('WSKAŹNIK BUDOWA DANE'!R58-'WSKAŹNIK BUDOWA DANE'!R$110)/('WSKAŹNIK BUDOWA DANE'!R$111-'WSKAŹNIK BUDOWA DANE'!R$110))</f>
        <v>1</v>
      </c>
      <c r="S58" s="32">
        <f>1+99*(('WSKAŹNIK BUDOWA DANE'!S58-'WSKAŹNIK BUDOWA DANE'!S$110)/('WSKAŹNIK BUDOWA DANE'!S$111-'WSKAŹNIK BUDOWA DANE'!S$110))</f>
        <v>1</v>
      </c>
      <c r="T58" s="33">
        <f t="shared" si="23"/>
        <v>4.5897542523728694</v>
      </c>
      <c r="U58" s="34">
        <f t="shared" si="24"/>
        <v>5.947191013820702</v>
      </c>
      <c r="V58" s="34">
        <f>1+99*(('WSKAŹNIK BUDOWA DANE'!V58-'WSKAŹNIK BUDOWA DANE'!V$110)/('WSKAŹNIK BUDOWA DANE'!V$111-'WSKAŹNIK BUDOWA DANE'!V$110))</f>
        <v>41.934997001399346</v>
      </c>
      <c r="W58" s="32">
        <f>1+99*(('WSKAŹNIK BUDOWA DANE'!W58-'WSKAŹNIK BUDOWA DANE'!W$110)/('WSKAŹNIK BUDOWA DANE'!W$111-'WSKAŹNIK BUDOWA DANE'!W$110))</f>
        <v>1</v>
      </c>
      <c r="X58" s="32">
        <f>1+99*(('WSKAŹNIK BUDOWA DANE'!X58-'WSKAŹNIK BUDOWA DANE'!X$110)/('WSKAŹNIK BUDOWA DANE'!X$111-'WSKAŹNIK BUDOWA DANE'!X$110))</f>
        <v>34.509788269825286</v>
      </c>
      <c r="Y58" s="32">
        <f>1+99*(('WSKAŹNIK BUDOWA DANE'!Y58-'WSKAŹNIK BUDOWA DANE'!Y$110)/('WSKAŹNIK BUDOWA DANE'!Y$111-'WSKAŹNIK BUDOWA DANE'!Y$110))</f>
        <v>42.155589803127285</v>
      </c>
      <c r="Z58" s="33">
        <f t="shared" si="25"/>
        <v>38.141584635349489</v>
      </c>
      <c r="AA58" s="33">
        <f t="shared" si="26"/>
        <v>45.589301870056644</v>
      </c>
      <c r="AB58" s="32">
        <f>1+99*(('WSKAŹNIK BUDOWA DANE'!AB58-'WSKAŹNIK BUDOWA DANE'!AB$110)/('WSKAŹNIK BUDOWA DANE'!AB$111-'WSKAŹNIK BUDOWA DANE'!AB$110))</f>
        <v>2.4599029337524274</v>
      </c>
      <c r="AC58" s="32">
        <f>1+99*(('WSKAŹNIK BUDOWA DANE'!AC58-'WSKAŹNIK BUDOWA DANE'!AC$110)/('WSKAŹNIK BUDOWA DANE'!AC$111-'WSKAŹNIK BUDOWA DANE'!AC$110))</f>
        <v>1</v>
      </c>
      <c r="AD58" s="32">
        <f>1+99*(('WSKAŹNIK BUDOWA DANE'!AD58-'WSKAŹNIK BUDOWA DANE'!AD$110)/('WSKAŹNIK BUDOWA DANE'!AD$111-'WSKAŹNIK BUDOWA DANE'!AD$110))</f>
        <v>18.600000000000001</v>
      </c>
      <c r="AE58" s="32">
        <f>1+99*(('WSKAŹNIK BUDOWA DANE'!AE58-'WSKAŹNIK BUDOWA DANE'!AE$110)/('WSKAŹNIK BUDOWA DANE'!AE$111-'WSKAŹNIK BUDOWA DANE'!AE$110))</f>
        <v>1</v>
      </c>
      <c r="AF58" s="32">
        <f>1+99*(('WSKAŹNIK BUDOWA DANE'!AF58-'WSKAŹNIK BUDOWA DANE'!AF$110)/('WSKAŹNIK BUDOWA DANE'!AF$111-'WSKAŹNIK BUDOWA DANE'!AF$110))</f>
        <v>1</v>
      </c>
      <c r="AG58" s="33">
        <f t="shared" si="27"/>
        <v>13.144874134204294</v>
      </c>
      <c r="AH58" s="34">
        <f t="shared" si="28"/>
        <v>24.244472251841032</v>
      </c>
      <c r="AI58" s="35">
        <f t="shared" si="29"/>
        <v>25.745335365853663</v>
      </c>
      <c r="AJ58" s="30">
        <f t="shared" si="30"/>
        <v>58.059249589421832</v>
      </c>
      <c r="AK58" s="36">
        <v>4.4249999999999998</v>
      </c>
      <c r="AL58" s="37">
        <v>10</v>
      </c>
      <c r="AM58" s="37">
        <v>1</v>
      </c>
      <c r="AN58" s="36">
        <f t="shared" si="31"/>
        <v>5.5</v>
      </c>
      <c r="AO58" s="36">
        <f t="shared" si="32"/>
        <v>4.9625000000000004</v>
      </c>
      <c r="AP58" s="30">
        <f t="shared" si="33"/>
        <v>44.587500000000006</v>
      </c>
      <c r="AQ58" s="33">
        <f>'WSKAŹNIK BUDOWA DANE'!AQ58</f>
        <v>53.216463414634148</v>
      </c>
      <c r="AR58" s="38">
        <v>7.61439289556788E-2</v>
      </c>
      <c r="AS58" s="39">
        <v>53.6342117374531</v>
      </c>
      <c r="AT58" s="40">
        <v>5.6274311188705601</v>
      </c>
      <c r="AU58" s="32">
        <v>26.982788296041299</v>
      </c>
      <c r="AV58" s="41">
        <f t="shared" si="34"/>
        <v>38.042089594773188</v>
      </c>
      <c r="AW58" s="30">
        <f t="shared" si="35"/>
        <v>38.188288609506031</v>
      </c>
    </row>
    <row r="59" spans="1:49" x14ac:dyDescent="0.3">
      <c r="A59" s="26">
        <v>52</v>
      </c>
      <c r="B59" s="26">
        <v>1008021</v>
      </c>
      <c r="C59" s="27" t="s">
        <v>154</v>
      </c>
      <c r="D59" s="44">
        <v>66895</v>
      </c>
      <c r="E59" s="29">
        <f t="shared" si="18"/>
        <v>15.907655423860055</v>
      </c>
      <c r="F59" s="48">
        <f t="shared" si="19"/>
        <v>7.128809463638059</v>
      </c>
      <c r="G59" s="30">
        <f t="shared" si="20"/>
        <v>29.885898429194338</v>
      </c>
      <c r="H59" s="31">
        <f t="shared" si="21"/>
        <v>21.78120368751609</v>
      </c>
      <c r="I59" s="32">
        <f>1+99*(('WSKAŹNIK BUDOWA DANE'!I59-'WSKAŹNIK BUDOWA DANE'!I$110)/('WSKAŹNIK BUDOWA DANE'!I$111-'WSKAŹNIK BUDOWA DANE'!I$110))</f>
        <v>36.261538055688654</v>
      </c>
      <c r="J59" s="32">
        <f>1+99*(('WSKAŹNIK BUDOWA DANE'!J59-'WSKAŹNIK BUDOWA DANE'!J$110)/('WSKAŹNIK BUDOWA DANE'!J$111-'WSKAŹNIK BUDOWA DANE'!J$110))</f>
        <v>32.960594962254234</v>
      </c>
      <c r="K59" s="33">
        <f t="shared" si="22"/>
        <v>34.571691722591787</v>
      </c>
      <c r="L59" s="32">
        <f>1+99*(('WSKAŹNIK BUDOWA DANE'!L59-'WSKAŹNIK BUDOWA DANE'!L$110)/('WSKAŹNIK BUDOWA DANE'!L$111-'WSKAŹNIK BUDOWA DANE'!L$110))</f>
        <v>6.0860910611923451</v>
      </c>
      <c r="M59" s="32">
        <f>1+99*(('WSKAŹNIK BUDOWA DANE'!M59-'WSKAŹNIK BUDOWA DANE'!M$110)/('WSKAŹNIK BUDOWA DANE'!M$111-'WSKAŹNIK BUDOWA DANE'!M$110))</f>
        <v>7.8874149786979553</v>
      </c>
      <c r="N59" s="32">
        <f>1+99*(('WSKAŹNIK BUDOWA DANE'!N59-'WSKAŹNIK BUDOWA DANE'!N$110)/('WSKAŹNIK BUDOWA DANE'!N$111-'WSKAŹNIK BUDOWA DANE'!N$110))</f>
        <v>10.558174830154073</v>
      </c>
      <c r="O59" s="32">
        <f>1+99*(('WSKAŹNIK BUDOWA DANE'!O59-'WSKAŹNIK BUDOWA DANE'!O$110)/('WSKAŹNIK BUDOWA DANE'!O$111-'WSKAŹNIK BUDOWA DANE'!O$110))</f>
        <v>27.44484412405048</v>
      </c>
      <c r="P59" s="32">
        <f>1+99*(('WSKAŹNIK BUDOWA DANE'!P59-'WSKAŹNIK BUDOWA DANE'!P$110)/('WSKAŹNIK BUDOWA DANE'!P$111-'WSKAŹNIK BUDOWA DANE'!P$110))</f>
        <v>49.970860238465846</v>
      </c>
      <c r="Q59" s="32">
        <f>1+99*(('WSKAŹNIK BUDOWA DANE'!Q59-'WSKAŹNIK BUDOWA DANE'!Q$110)/('WSKAŹNIK BUDOWA DANE'!Q$111-'WSKAŹNIK BUDOWA DANE'!Q$110))</f>
        <v>1</v>
      </c>
      <c r="R59" s="32">
        <f>1+99*(('WSKAŹNIK BUDOWA DANE'!R59-'WSKAŹNIK BUDOWA DANE'!R$110)/('WSKAŹNIK BUDOWA DANE'!R$111-'WSKAŹNIK BUDOWA DANE'!R$110))</f>
        <v>1</v>
      </c>
      <c r="S59" s="32">
        <f>1+99*(('WSKAŹNIK BUDOWA DANE'!S59-'WSKAŹNIK BUDOWA DANE'!S$110)/('WSKAŹNIK BUDOWA DANE'!S$111-'WSKAŹNIK BUDOWA DANE'!S$110))</f>
        <v>1</v>
      </c>
      <c r="T59" s="33">
        <f t="shared" si="23"/>
        <v>6.6082196192431981</v>
      </c>
      <c r="U59" s="34">
        <f t="shared" si="24"/>
        <v>11.75592668121282</v>
      </c>
      <c r="V59" s="34">
        <f>1+99*(('WSKAŹNIK BUDOWA DANE'!V59-'WSKAŹNIK BUDOWA DANE'!V$110)/('WSKAŹNIK BUDOWA DANE'!V$111-'WSKAŹNIK BUDOWA DANE'!V$110))</f>
        <v>21.662244936093877</v>
      </c>
      <c r="W59" s="32">
        <f>1+99*(('WSKAŹNIK BUDOWA DANE'!W59-'WSKAŹNIK BUDOWA DANE'!W$110)/('WSKAŹNIK BUDOWA DANE'!W$111-'WSKAŹNIK BUDOWA DANE'!W$110))</f>
        <v>3.3143143143143128</v>
      </c>
      <c r="X59" s="32">
        <f>1+99*(('WSKAŹNIK BUDOWA DANE'!X59-'WSKAŹNIK BUDOWA DANE'!X$110)/('WSKAŹNIK BUDOWA DANE'!X$111-'WSKAŹNIK BUDOWA DANE'!X$110))</f>
        <v>71.128073611420049</v>
      </c>
      <c r="Y59" s="32">
        <f>1+99*(('WSKAŹNIK BUDOWA DANE'!Y59-'WSKAŹNIK BUDOWA DANE'!Y$110)/('WSKAŹNIK BUDOWA DANE'!Y$111-'WSKAŹNIK BUDOWA DANE'!Y$110))</f>
        <v>34.563715847685152</v>
      </c>
      <c r="Z59" s="33">
        <f t="shared" si="25"/>
        <v>49.582764395486819</v>
      </c>
      <c r="AA59" s="33">
        <f t="shared" si="26"/>
        <v>61.865797761481886</v>
      </c>
      <c r="AB59" s="32">
        <f>1+99*(('WSKAŹNIK BUDOWA DANE'!AB59-'WSKAŹNIK BUDOWA DANE'!AB$110)/('WSKAŹNIK BUDOWA DANE'!AB$111-'WSKAŹNIK BUDOWA DANE'!AB$110))</f>
        <v>4.4249093360544292</v>
      </c>
      <c r="AC59" s="32">
        <f>1+99*(('WSKAŹNIK BUDOWA DANE'!AC59-'WSKAŹNIK BUDOWA DANE'!AC$110)/('WSKAŹNIK BUDOWA DANE'!AC$111-'WSKAŹNIK BUDOWA DANE'!AC$110))</f>
        <v>1</v>
      </c>
      <c r="AD59" s="32">
        <f>1+99*(('WSKAŹNIK BUDOWA DANE'!AD59-'WSKAŹNIK BUDOWA DANE'!AD$110)/('WSKAŹNIK BUDOWA DANE'!AD$111-'WSKAŹNIK BUDOWA DANE'!AD$110))</f>
        <v>6.712280701754394</v>
      </c>
      <c r="AE59" s="32">
        <f>1+99*(('WSKAŹNIK BUDOWA DANE'!AE59-'WSKAŹNIK BUDOWA DANE'!AE$110)/('WSKAŹNIK BUDOWA DANE'!AE$111-'WSKAŹNIK BUDOWA DANE'!AE$110))</f>
        <v>1</v>
      </c>
      <c r="AF59" s="32">
        <f>1+99*(('WSKAŹNIK BUDOWA DANE'!AF59-'WSKAŹNIK BUDOWA DANE'!AF$110)/('WSKAŹNIK BUDOWA DANE'!AF$111-'WSKAŹNIK BUDOWA DANE'!AF$110))</f>
        <v>1</v>
      </c>
      <c r="AG59" s="33">
        <f t="shared" si="27"/>
        <v>18.805671965628136</v>
      </c>
      <c r="AH59" s="34">
        <f t="shared" si="28"/>
        <v>40.577501094036194</v>
      </c>
      <c r="AI59" s="35">
        <f t="shared" si="29"/>
        <v>9.2654573170731709</v>
      </c>
      <c r="AJ59" s="30">
        <f t="shared" si="30"/>
        <v>20.81159725439003</v>
      </c>
      <c r="AK59" s="36">
        <v>4.4249999999999998</v>
      </c>
      <c r="AL59" s="37">
        <v>1</v>
      </c>
      <c r="AM59" s="37">
        <v>1</v>
      </c>
      <c r="AN59" s="36">
        <f t="shared" si="31"/>
        <v>1</v>
      </c>
      <c r="AO59" s="36">
        <f t="shared" si="32"/>
        <v>2.7124999999999999</v>
      </c>
      <c r="AP59" s="30">
        <f t="shared" si="33"/>
        <v>19.837499999999999</v>
      </c>
      <c r="AQ59" s="33">
        <f>'WSKAŹNIK BUDOWA DANE'!AQ59</f>
        <v>18.204268292682926</v>
      </c>
      <c r="AR59" s="38">
        <v>0</v>
      </c>
      <c r="AS59" s="39">
        <v>1</v>
      </c>
      <c r="AT59" s="40">
        <v>0</v>
      </c>
      <c r="AU59" s="32">
        <v>1</v>
      </c>
      <c r="AV59" s="41">
        <f t="shared" si="34"/>
        <v>1</v>
      </c>
      <c r="AW59" s="30">
        <f t="shared" si="35"/>
        <v>1</v>
      </c>
    </row>
    <row r="60" spans="1:49" x14ac:dyDescent="0.3">
      <c r="A60" s="26">
        <v>53</v>
      </c>
      <c r="B60" s="26">
        <v>2471011</v>
      </c>
      <c r="C60" s="27" t="s">
        <v>161</v>
      </c>
      <c r="D60" s="44">
        <v>56374</v>
      </c>
      <c r="E60" s="29">
        <f t="shared" si="18"/>
        <v>15.996215755892573</v>
      </c>
      <c r="F60" s="48">
        <f t="shared" si="19"/>
        <v>7.1500333261019913</v>
      </c>
      <c r="G60" s="30">
        <f t="shared" si="20"/>
        <v>14.966368541676797</v>
      </c>
      <c r="H60" s="31">
        <f t="shared" si="21"/>
        <v>12.121727833897808</v>
      </c>
      <c r="I60" s="32">
        <f>1+99*(('WSKAŹNIK BUDOWA DANE'!I60-'WSKAŹNIK BUDOWA DANE'!I$110)/('WSKAŹNIK BUDOWA DANE'!I$111-'WSKAŹNIK BUDOWA DANE'!I$110))</f>
        <v>1</v>
      </c>
      <c r="J60" s="32">
        <f>1+99*(('WSKAŹNIK BUDOWA DANE'!J60-'WSKAŹNIK BUDOWA DANE'!J$110)/('WSKAŹNIK BUDOWA DANE'!J$111-'WSKAŹNIK BUDOWA DANE'!J$110))</f>
        <v>1</v>
      </c>
      <c r="K60" s="33">
        <f t="shared" si="22"/>
        <v>1</v>
      </c>
      <c r="L60" s="32">
        <f>1+99*(('WSKAŹNIK BUDOWA DANE'!L60-'WSKAŹNIK BUDOWA DANE'!L$110)/('WSKAŹNIK BUDOWA DANE'!L$111-'WSKAŹNIK BUDOWA DANE'!L$110))</f>
        <v>1</v>
      </c>
      <c r="M60" s="32">
        <f>1+99*(('WSKAŹNIK BUDOWA DANE'!M60-'WSKAŹNIK BUDOWA DANE'!M$110)/('WSKAŹNIK BUDOWA DANE'!M$111-'WSKAŹNIK BUDOWA DANE'!M$110))</f>
        <v>3.7242678362365678</v>
      </c>
      <c r="N60" s="32">
        <f>1+99*(('WSKAŹNIK BUDOWA DANE'!N60-'WSKAŹNIK BUDOWA DANE'!N$110)/('WSKAŹNIK BUDOWA DANE'!N$111-'WSKAŹNIK BUDOWA DANE'!N$110))</f>
        <v>46.368013996747244</v>
      </c>
      <c r="O60" s="32">
        <f>1+99*(('WSKAŹNIK BUDOWA DANE'!O60-'WSKAŹNIK BUDOWA DANE'!O$110)/('WSKAŹNIK BUDOWA DANE'!O$111-'WSKAŹNIK BUDOWA DANE'!O$110))</f>
        <v>76.662599138974414</v>
      </c>
      <c r="P60" s="32">
        <f>1+99*(('WSKAŹNIK BUDOWA DANE'!P60-'WSKAŹNIK BUDOWA DANE'!P$110)/('WSKAŹNIK BUDOWA DANE'!P$111-'WSKAŹNIK BUDOWA DANE'!P$110))</f>
        <v>1</v>
      </c>
      <c r="Q60" s="32">
        <f>1+99*(('WSKAŹNIK BUDOWA DANE'!Q60-'WSKAŹNIK BUDOWA DANE'!Q$110)/('WSKAŹNIK BUDOWA DANE'!Q$111-'WSKAŹNIK BUDOWA DANE'!Q$110))</f>
        <v>1</v>
      </c>
      <c r="R60" s="32">
        <f>1+99*(('WSKAŹNIK BUDOWA DANE'!R60-'WSKAŹNIK BUDOWA DANE'!R$110)/('WSKAŹNIK BUDOWA DANE'!R$111-'WSKAŹNIK BUDOWA DANE'!R$110))</f>
        <v>1</v>
      </c>
      <c r="S60" s="32">
        <f>1+99*(('WSKAŹNIK BUDOWA DANE'!S60-'WSKAŹNIK BUDOWA DANE'!S$110)/('WSKAŹNIK BUDOWA DANE'!S$111-'WSKAŹNIK BUDOWA DANE'!S$110))</f>
        <v>1</v>
      </c>
      <c r="T60" s="33">
        <f t="shared" si="23"/>
        <v>2.8706652291375638</v>
      </c>
      <c r="U60" s="34">
        <f t="shared" si="24"/>
        <v>1</v>
      </c>
      <c r="V60" s="34">
        <f>1+99*(('WSKAŹNIK BUDOWA DANE'!V60-'WSKAŹNIK BUDOWA DANE'!V$110)/('WSKAŹNIK BUDOWA DANE'!V$111-'WSKAŹNIK BUDOWA DANE'!V$110))</f>
        <v>33.691214034838751</v>
      </c>
      <c r="W60" s="32">
        <f>1+99*(('WSKAŹNIK BUDOWA DANE'!W60-'WSKAŹNIK BUDOWA DANE'!W$110)/('WSKAŹNIK BUDOWA DANE'!W$111-'WSKAŹNIK BUDOWA DANE'!W$110))</f>
        <v>1</v>
      </c>
      <c r="X60" s="32">
        <f>1+99*(('WSKAŹNIK BUDOWA DANE'!X60-'WSKAŹNIK BUDOWA DANE'!X$110)/('WSKAŹNIK BUDOWA DANE'!X$111-'WSKAŹNIK BUDOWA DANE'!X$110))</f>
        <v>64.697324905642333</v>
      </c>
      <c r="Y60" s="32">
        <f>1+99*(('WSKAŹNIK BUDOWA DANE'!Y60-'WSKAŹNIK BUDOWA DANE'!Y$110)/('WSKAŹNIK BUDOWA DANE'!Y$111-'WSKAŹNIK BUDOWA DANE'!Y$110))</f>
        <v>29.624708393579965</v>
      </c>
      <c r="Z60" s="33">
        <f t="shared" si="25"/>
        <v>43.779440199417266</v>
      </c>
      <c r="AA60" s="33">
        <f t="shared" si="26"/>
        <v>53.609849999605188</v>
      </c>
      <c r="AB60" s="32">
        <f>1+99*(('WSKAŹNIK BUDOWA DANE'!AB60-'WSKAŹNIK BUDOWA DANE'!AB$110)/('WSKAŹNIK BUDOWA DANE'!AB$111-'WSKAŹNIK BUDOWA DANE'!AB$110))</f>
        <v>1</v>
      </c>
      <c r="AC60" s="32">
        <f>1+99*(('WSKAŹNIK BUDOWA DANE'!AC60-'WSKAŹNIK BUDOWA DANE'!AC$110)/('WSKAŹNIK BUDOWA DANE'!AC$111-'WSKAŹNIK BUDOWA DANE'!AC$110))</f>
        <v>1</v>
      </c>
      <c r="AD60" s="32">
        <f>1+99*(('WSKAŹNIK BUDOWA DANE'!AD60-'WSKAŹNIK BUDOWA DANE'!AD$110)/('WSKAŹNIK BUDOWA DANE'!AD$111-'WSKAŹNIK BUDOWA DANE'!AD$110))</f>
        <v>61.210526315789473</v>
      </c>
      <c r="AE60" s="32">
        <f>1+99*(('WSKAŹNIK BUDOWA DANE'!AE60-'WSKAŹNIK BUDOWA DANE'!AE$110)/('WSKAŹNIK BUDOWA DANE'!AE$111-'WSKAŹNIK BUDOWA DANE'!AE$110))</f>
        <v>1</v>
      </c>
      <c r="AF60" s="32">
        <f>1+99*(('WSKAŹNIK BUDOWA DANE'!AF60-'WSKAŹNIK BUDOWA DANE'!AF$110)/('WSKAŹNIK BUDOWA DANE'!AF$111-'WSKAŹNIK BUDOWA DANE'!AF$110))</f>
        <v>1</v>
      </c>
      <c r="AG60" s="33">
        <f t="shared" si="27"/>
        <v>23.064712652629623</v>
      </c>
      <c r="AH60" s="34">
        <f t="shared" si="28"/>
        <v>52.866057663699273</v>
      </c>
      <c r="AI60" s="35">
        <f t="shared" si="29"/>
        <v>19.716463414634148</v>
      </c>
      <c r="AJ60" s="30">
        <f t="shared" si="30"/>
        <v>44.432854676380181</v>
      </c>
      <c r="AK60" s="36">
        <v>1</v>
      </c>
      <c r="AL60" s="37">
        <v>10</v>
      </c>
      <c r="AM60" s="37">
        <v>1</v>
      </c>
      <c r="AN60" s="36">
        <f t="shared" si="31"/>
        <v>5.5</v>
      </c>
      <c r="AO60" s="36">
        <f t="shared" si="32"/>
        <v>3.25</v>
      </c>
      <c r="AP60" s="30">
        <f t="shared" si="33"/>
        <v>25.75</v>
      </c>
      <c r="AQ60" s="33">
        <f>'WSKAŹNIK BUDOWA DANE'!AQ60</f>
        <v>42.853658536585371</v>
      </c>
      <c r="AR60" s="38">
        <v>4.1515050243589599E-3</v>
      </c>
      <c r="AS60" s="39">
        <v>3.8697126281518601</v>
      </c>
      <c r="AT60" s="40">
        <v>0.34822336439485702</v>
      </c>
      <c r="AU60" s="32">
        <v>2.60780536726014</v>
      </c>
      <c r="AV60" s="41">
        <f t="shared" si="34"/>
        <v>3.1767054256648919</v>
      </c>
      <c r="AW60" s="30">
        <f t="shared" si="35"/>
        <v>3.1852965227675978</v>
      </c>
    </row>
    <row r="61" spans="1:49" x14ac:dyDescent="0.3">
      <c r="A61" s="26">
        <v>54</v>
      </c>
      <c r="B61" s="26">
        <v>3019011</v>
      </c>
      <c r="C61" s="27" t="s">
        <v>156</v>
      </c>
      <c r="D61" s="44">
        <v>74140</v>
      </c>
      <c r="E61" s="29">
        <f t="shared" si="18"/>
        <v>52.254365020206535</v>
      </c>
      <c r="F61" s="48">
        <f t="shared" si="19"/>
        <v>15.839453922447001</v>
      </c>
      <c r="G61" s="30">
        <f t="shared" si="20"/>
        <v>60.734940952958205</v>
      </c>
      <c r="H61" s="31">
        <f t="shared" si="21"/>
        <v>41.7540569618576</v>
      </c>
      <c r="I61" s="32">
        <f>1+99*(('WSKAŹNIK BUDOWA DANE'!I61-'WSKAŹNIK BUDOWA DANE'!I$110)/('WSKAŹNIK BUDOWA DANE'!I$111-'WSKAŹNIK BUDOWA DANE'!I$110))</f>
        <v>29.63418572176646</v>
      </c>
      <c r="J61" s="32">
        <f>1+99*(('WSKAŹNIK BUDOWA DANE'!J61-'WSKAŹNIK BUDOWA DANE'!J$110)/('WSKAŹNIK BUDOWA DANE'!J$111-'WSKAŹNIK BUDOWA DANE'!J$110))</f>
        <v>29.837388724035623</v>
      </c>
      <c r="K61" s="33">
        <f t="shared" si="22"/>
        <v>29.735613645939981</v>
      </c>
      <c r="L61" s="32">
        <f>1+99*(('WSKAŹNIK BUDOWA DANE'!L61-'WSKAŹNIK BUDOWA DANE'!L$110)/('WSKAŹNIK BUDOWA DANE'!L$111-'WSKAŹNIK BUDOWA DANE'!L$110))</f>
        <v>16.296918511755354</v>
      </c>
      <c r="M61" s="32">
        <f>1+99*(('WSKAŹNIK BUDOWA DANE'!M61-'WSKAŹNIK BUDOWA DANE'!M$110)/('WSKAŹNIK BUDOWA DANE'!M$111-'WSKAŹNIK BUDOWA DANE'!M$110))</f>
        <v>15.500204005934723</v>
      </c>
      <c r="N61" s="32">
        <f>1+99*(('WSKAŹNIK BUDOWA DANE'!N61-'WSKAŹNIK BUDOWA DANE'!N$110)/('WSKAŹNIK BUDOWA DANE'!N$111-'WSKAŹNIK BUDOWA DANE'!N$110))</f>
        <v>9.6241449320630963</v>
      </c>
      <c r="O61" s="32">
        <f>1+99*(('WSKAŹNIK BUDOWA DANE'!O61-'WSKAŹNIK BUDOWA DANE'!O$110)/('WSKAŹNIK BUDOWA DANE'!O$111-'WSKAŹNIK BUDOWA DANE'!O$110))</f>
        <v>62.304856722869964</v>
      </c>
      <c r="P61" s="32">
        <f>1+99*(('WSKAŹNIK BUDOWA DANE'!P61-'WSKAŹNIK BUDOWA DANE'!P$110)/('WSKAŹNIK BUDOWA DANE'!P$111-'WSKAŹNIK BUDOWA DANE'!P$110))</f>
        <v>23.092700941813995</v>
      </c>
      <c r="Q61" s="32">
        <f>1+99*(('WSKAŹNIK BUDOWA DANE'!Q61-'WSKAŹNIK BUDOWA DANE'!Q$110)/('WSKAŹNIK BUDOWA DANE'!Q$111-'WSKAŹNIK BUDOWA DANE'!Q$110))</f>
        <v>1</v>
      </c>
      <c r="R61" s="32">
        <f>1+99*(('WSKAŹNIK BUDOWA DANE'!R61-'WSKAŹNIK BUDOWA DANE'!R$110)/('WSKAŹNIK BUDOWA DANE'!R$111-'WSKAŹNIK BUDOWA DANE'!R$110))</f>
        <v>1</v>
      </c>
      <c r="S61" s="32">
        <f>1+99*(('WSKAŹNIK BUDOWA DANE'!S61-'WSKAŹNIK BUDOWA DANE'!S$110)/('WSKAŹNIK BUDOWA DANE'!S$111-'WSKAŹNIK BUDOWA DANE'!S$110))</f>
        <v>33.481454005934786</v>
      </c>
      <c r="T61" s="33">
        <f t="shared" si="23"/>
        <v>11.487068538453856</v>
      </c>
      <c r="U61" s="34">
        <f t="shared" si="24"/>
        <v>25.796268516147592</v>
      </c>
      <c r="V61" s="34">
        <f>1+99*(('WSKAŹNIK BUDOWA DANE'!V61-'WSKAŹNIK BUDOWA DANE'!V$110)/('WSKAŹNIK BUDOWA DANE'!V$111-'WSKAŹNIK BUDOWA DANE'!V$110))</f>
        <v>69.358104599406531</v>
      </c>
      <c r="W61" s="32">
        <f>1+99*(('WSKAŹNIK BUDOWA DANE'!W61-'WSKAŹNIK BUDOWA DANE'!W$110)/('WSKAŹNIK BUDOWA DANE'!W$111-'WSKAŹNIK BUDOWA DANE'!W$110))</f>
        <v>11.292572572572567</v>
      </c>
      <c r="X61" s="32">
        <f>1+99*(('WSKAŹNIK BUDOWA DANE'!X61-'WSKAŹNIK BUDOWA DANE'!X$110)/('WSKAŹNIK BUDOWA DANE'!X$111-'WSKAŹNIK BUDOWA DANE'!X$110))</f>
        <v>51.668208352183228</v>
      </c>
      <c r="Y61" s="32">
        <f>1+99*(('WSKAŹNIK BUDOWA DANE'!Y61-'WSKAŹNIK BUDOWA DANE'!Y$110)/('WSKAŹNIK BUDOWA DANE'!Y$111-'WSKAŹNIK BUDOWA DANE'!Y$110))</f>
        <v>54.969970081645293</v>
      </c>
      <c r="Z61" s="33">
        <f t="shared" si="25"/>
        <v>53.293525566354944</v>
      </c>
      <c r="AA61" s="33">
        <f t="shared" si="26"/>
        <v>67.14481532941933</v>
      </c>
      <c r="AB61" s="32">
        <f>1+99*(('WSKAŹNIK BUDOWA DANE'!AB61-'WSKAŹNIK BUDOWA DANE'!AB$110)/('WSKAŹNIK BUDOWA DANE'!AB$111-'WSKAŹNIK BUDOWA DANE'!AB$110))</f>
        <v>2.268775139281868</v>
      </c>
      <c r="AC61" s="32">
        <f>1+99*(('WSKAŹNIK BUDOWA DANE'!AC61-'WSKAŹNIK BUDOWA DANE'!AC$110)/('WSKAŹNIK BUDOWA DANE'!AC$111-'WSKAŹNIK BUDOWA DANE'!AC$110))</f>
        <v>1</v>
      </c>
      <c r="AD61" s="32">
        <f>1+99*(('WSKAŹNIK BUDOWA DANE'!AD61-'WSKAŹNIK BUDOWA DANE'!AD$110)/('WSKAŹNIK BUDOWA DANE'!AD$111-'WSKAŹNIK BUDOWA DANE'!AD$110))</f>
        <v>6.127488721804518</v>
      </c>
      <c r="AE61" s="32">
        <f>1+99*(('WSKAŹNIK BUDOWA DANE'!AE61-'WSKAŹNIK BUDOWA DANE'!AE$110)/('WSKAŹNIK BUDOWA DANE'!AE$111-'WSKAŹNIK BUDOWA DANE'!AE$110))</f>
        <v>10.243553805864455</v>
      </c>
      <c r="AF61" s="32">
        <f>1+99*(('WSKAŹNIK BUDOWA DANE'!AF61-'WSKAŹNIK BUDOWA DANE'!AF$110)/('WSKAŹNIK BUDOWA DANE'!AF$111-'WSKAŹNIK BUDOWA DANE'!AF$110))</f>
        <v>1</v>
      </c>
      <c r="AG61" s="33">
        <f t="shared" si="27"/>
        <v>18.843176740140745</v>
      </c>
      <c r="AH61" s="34">
        <f t="shared" si="28"/>
        <v>40.685713148604549</v>
      </c>
      <c r="AI61" s="35">
        <f t="shared" si="29"/>
        <v>24.195945121951222</v>
      </c>
      <c r="AJ61" s="30">
        <f t="shared" si="30"/>
        <v>54.557333557923116</v>
      </c>
      <c r="AK61" s="36">
        <v>4.4249999999999998</v>
      </c>
      <c r="AL61" s="37">
        <v>1</v>
      </c>
      <c r="AM61" s="37">
        <v>1</v>
      </c>
      <c r="AN61" s="36">
        <f t="shared" si="31"/>
        <v>1</v>
      </c>
      <c r="AO61" s="36">
        <f t="shared" si="32"/>
        <v>2.7124999999999999</v>
      </c>
      <c r="AP61" s="30">
        <f t="shared" si="33"/>
        <v>19.837499999999999</v>
      </c>
      <c r="AQ61" s="33">
        <f>'WSKAŹNIK BUDOWA DANE'!AQ61</f>
        <v>55.530487804878049</v>
      </c>
      <c r="AR61" s="38">
        <v>5.5347302544445998E-3</v>
      </c>
      <c r="AS61" s="39">
        <v>4.8258619973719901</v>
      </c>
      <c r="AT61" s="40">
        <v>0.46848313193020402</v>
      </c>
      <c r="AU61" s="32">
        <v>3.1630647768198599</v>
      </c>
      <c r="AV61" s="41">
        <f t="shared" si="34"/>
        <v>3.9069827362916354</v>
      </c>
      <c r="AW61" s="30">
        <f t="shared" si="35"/>
        <v>3.9184561174248418</v>
      </c>
    </row>
    <row r="62" spans="1:49" x14ac:dyDescent="0.3">
      <c r="A62" s="26">
        <v>55</v>
      </c>
      <c r="B62" s="26">
        <v>1062011</v>
      </c>
      <c r="C62" s="27" t="s">
        <v>120</v>
      </c>
      <c r="D62" s="44">
        <v>75183</v>
      </c>
      <c r="E62" s="29">
        <f t="shared" si="18"/>
        <v>30.980680445399873</v>
      </c>
      <c r="F62" s="48">
        <f t="shared" si="19"/>
        <v>10.741124397767942</v>
      </c>
      <c r="G62" s="30">
        <f t="shared" si="20"/>
        <v>19.33012371296925</v>
      </c>
      <c r="H62" s="31">
        <f t="shared" si="21"/>
        <v>14.946990293639759</v>
      </c>
      <c r="I62" s="32">
        <f>1+99*(('WSKAŹNIK BUDOWA DANE'!I62-'WSKAŹNIK BUDOWA DANE'!I$110)/('WSKAŹNIK BUDOWA DANE'!I$111-'WSKAŹNIK BUDOWA DANE'!I$110))</f>
        <v>24.53079075291582</v>
      </c>
      <c r="J62" s="32">
        <f>1+99*(('WSKAŹNIK BUDOWA DANE'!J62-'WSKAŹNIK BUDOWA DANE'!J$110)/('WSKAŹNIK BUDOWA DANE'!J$111-'WSKAŹNIK BUDOWA DANE'!J$110))</f>
        <v>29.437332907705105</v>
      </c>
      <c r="K62" s="33">
        <f t="shared" si="22"/>
        <v>26.872310170188882</v>
      </c>
      <c r="L62" s="32">
        <f>1+99*(('WSKAŹNIK BUDOWA DANE'!L62-'WSKAŹNIK BUDOWA DANE'!L$110)/('WSKAŹNIK BUDOWA DANE'!L$111-'WSKAŹNIK BUDOWA DANE'!L$110))</f>
        <v>28.152472889227251</v>
      </c>
      <c r="M62" s="32">
        <f>1+99*(('WSKAŹNIK BUDOWA DANE'!M62-'WSKAŹNIK BUDOWA DANE'!M$110)/('WSKAŹNIK BUDOWA DANE'!M$111-'WSKAŹNIK BUDOWA DANE'!M$110))</f>
        <v>3.0427207613423195</v>
      </c>
      <c r="N62" s="32">
        <f>1+99*(('WSKAŹNIK BUDOWA DANE'!N62-'WSKAŹNIK BUDOWA DANE'!N$110)/('WSKAŹNIK BUDOWA DANE'!N$111-'WSKAŹNIK BUDOWA DANE'!N$110))</f>
        <v>9.5045037476976901</v>
      </c>
      <c r="O62" s="32">
        <f>1+99*(('WSKAŹNIK BUDOWA DANE'!O62-'WSKAŹNIK BUDOWA DANE'!O$110)/('WSKAŹNIK BUDOWA DANE'!O$111-'WSKAŹNIK BUDOWA DANE'!O$110))</f>
        <v>7.2477690946284543</v>
      </c>
      <c r="P62" s="32">
        <f>1+99*(('WSKAŹNIK BUDOWA DANE'!P62-'WSKAŹNIK BUDOWA DANE'!P$110)/('WSKAŹNIK BUDOWA DANE'!P$111-'WSKAŹNIK BUDOWA DANE'!P$110))</f>
        <v>44.57242588952527</v>
      </c>
      <c r="Q62" s="32">
        <f>1+99*(('WSKAŹNIK BUDOWA DANE'!Q62-'WSKAŹNIK BUDOWA DANE'!Q$110)/('WSKAŹNIK BUDOWA DANE'!Q$111-'WSKAŹNIK BUDOWA DANE'!Q$110))</f>
        <v>1</v>
      </c>
      <c r="R62" s="32">
        <f>1+99*(('WSKAŹNIK BUDOWA DANE'!R62-'WSKAŹNIK BUDOWA DANE'!R$110)/('WSKAŹNIK BUDOWA DANE'!R$111-'WSKAŹNIK BUDOWA DANE'!R$110))</f>
        <v>1</v>
      </c>
      <c r="S62" s="32">
        <f>1+99*(('WSKAŹNIK BUDOWA DANE'!S62-'WSKAŹNIK BUDOWA DANE'!S$110)/('WSKAŹNIK BUDOWA DANE'!S$111-'WSKAŹNIK BUDOWA DANE'!S$110))</f>
        <v>1</v>
      </c>
      <c r="T62" s="33">
        <f t="shared" si="23"/>
        <v>5.7680833062653782</v>
      </c>
      <c r="U62" s="34">
        <f t="shared" si="24"/>
        <v>9.3381840502196951</v>
      </c>
      <c r="V62" s="34">
        <f>1+99*(('WSKAŹNIK BUDOWA DANE'!V62-'WSKAŹNIK BUDOWA DANE'!V$110)/('WSKAŹNIK BUDOWA DANE'!V$111-'WSKAŹNIK BUDOWA DANE'!V$110))</f>
        <v>7.128162284026974</v>
      </c>
      <c r="W62" s="32">
        <f>1+99*(('WSKAŹNIK BUDOWA DANE'!W62-'WSKAŹNIK BUDOWA DANE'!W$110)/('WSKAŹNIK BUDOWA DANE'!W$111-'WSKAŹNIK BUDOWA DANE'!W$110))</f>
        <v>4.3844956067178256</v>
      </c>
      <c r="X62" s="32">
        <f>1+99*(('WSKAŹNIK BUDOWA DANE'!X62-'WSKAŹNIK BUDOWA DANE'!X$110)/('WSKAŹNIK BUDOWA DANE'!X$111-'WSKAŹNIK BUDOWA DANE'!X$110))</f>
        <v>72.182841740348195</v>
      </c>
      <c r="Y62" s="32">
        <f>1+99*(('WSKAŹNIK BUDOWA DANE'!Y62-'WSKAŹNIK BUDOWA DANE'!Y$110)/('WSKAŹNIK BUDOWA DANE'!Y$111-'WSKAŹNIK BUDOWA DANE'!Y$110))</f>
        <v>56.978445302820347</v>
      </c>
      <c r="Z62" s="33">
        <f t="shared" si="25"/>
        <v>64.131631040420032</v>
      </c>
      <c r="AA62" s="33">
        <f t="shared" si="26"/>
        <v>82.563363321653327</v>
      </c>
      <c r="AB62" s="32">
        <f>1+99*(('WSKAŹNIK BUDOWA DANE'!AB62-'WSKAŹNIK BUDOWA DANE'!AB$110)/('WSKAŹNIK BUDOWA DANE'!AB$111-'WSKAŹNIK BUDOWA DANE'!AB$110))</f>
        <v>7.1885668736697195</v>
      </c>
      <c r="AC62" s="32">
        <f>1+99*(('WSKAŹNIK BUDOWA DANE'!AC62-'WSKAŹNIK BUDOWA DANE'!AC$110)/('WSKAŹNIK BUDOWA DANE'!AC$111-'WSKAŹNIK BUDOWA DANE'!AC$110))</f>
        <v>1</v>
      </c>
      <c r="AD62" s="32">
        <f>1+99*(('WSKAŹNIK BUDOWA DANE'!AD62-'WSKAŹNIK BUDOWA DANE'!AD$110)/('WSKAŹNIK BUDOWA DANE'!AD$111-'WSKAŹNIK BUDOWA DANE'!AD$110))</f>
        <v>7.7157894736842101</v>
      </c>
      <c r="AE62" s="32">
        <f>1+99*(('WSKAŹNIK BUDOWA DANE'!AE62-'WSKAŹNIK BUDOWA DANE'!AE$110)/('WSKAŹNIK BUDOWA DANE'!AE$111-'WSKAŹNIK BUDOWA DANE'!AE$110))</f>
        <v>1</v>
      </c>
      <c r="AF62" s="32">
        <f>1+99*(('WSKAŹNIK BUDOWA DANE'!AF62-'WSKAŹNIK BUDOWA DANE'!AF$110)/('WSKAŹNIK BUDOWA DANE'!AF$111-'WSKAŹNIK BUDOWA DANE'!AF$110))</f>
        <v>1</v>
      </c>
      <c r="AG62" s="33">
        <f t="shared" si="27"/>
        <v>22.129382127009155</v>
      </c>
      <c r="AH62" s="34">
        <f t="shared" si="28"/>
        <v>50.167360252683949</v>
      </c>
      <c r="AI62" s="35">
        <f t="shared" si="29"/>
        <v>25.825823170731709</v>
      </c>
      <c r="AJ62" s="30">
        <f t="shared" si="30"/>
        <v>58.241167305343836</v>
      </c>
      <c r="AK62" s="36">
        <v>4.4249999999999998</v>
      </c>
      <c r="AL62" s="37">
        <v>10</v>
      </c>
      <c r="AM62" s="37">
        <v>1</v>
      </c>
      <c r="AN62" s="36">
        <f t="shared" si="31"/>
        <v>5.5</v>
      </c>
      <c r="AO62" s="36">
        <f t="shared" si="32"/>
        <v>4.9625000000000004</v>
      </c>
      <c r="AP62" s="30">
        <f t="shared" si="33"/>
        <v>44.587500000000006</v>
      </c>
      <c r="AQ62" s="33">
        <f>'WSKAŹNIK BUDOWA DANE'!AQ62</f>
        <v>53.417682926829265</v>
      </c>
      <c r="AR62" s="38">
        <v>6.4791263943758101E-2</v>
      </c>
      <c r="AS62" s="39">
        <v>45.786723668251597</v>
      </c>
      <c r="AT62" s="40">
        <v>2.8192949926698301</v>
      </c>
      <c r="AU62" s="32">
        <v>14.017155322077301</v>
      </c>
      <c r="AV62" s="41">
        <f t="shared" si="34"/>
        <v>25.333764373794029</v>
      </c>
      <c r="AW62" s="30">
        <f t="shared" si="35"/>
        <v>25.429805726080261</v>
      </c>
    </row>
    <row r="63" spans="1:49" x14ac:dyDescent="0.3">
      <c r="A63" s="26">
        <v>56</v>
      </c>
      <c r="B63" s="26">
        <v>1462011</v>
      </c>
      <c r="C63" s="27" t="s">
        <v>81</v>
      </c>
      <c r="D63" s="44">
        <v>121731</v>
      </c>
      <c r="E63" s="29">
        <f t="shared" si="18"/>
        <v>73.653885946101326</v>
      </c>
      <c r="F63" s="48">
        <f t="shared" si="19"/>
        <v>20.967940667036626</v>
      </c>
      <c r="G63" s="30">
        <f t="shared" si="20"/>
        <v>78.82663260777629</v>
      </c>
      <c r="H63" s="31">
        <f t="shared" si="21"/>
        <v>53.467312004634316</v>
      </c>
      <c r="I63" s="32">
        <f>1+99*(('WSKAŹNIK BUDOWA DANE'!I63-'WSKAŹNIK BUDOWA DANE'!I$110)/('WSKAŹNIK BUDOWA DANE'!I$111-'WSKAŹNIK BUDOWA DANE'!I$110))</f>
        <v>41.692372816243356</v>
      </c>
      <c r="J63" s="32">
        <f>1+99*(('WSKAŹNIK BUDOWA DANE'!J63-'WSKAŹNIK BUDOWA DANE'!J$110)/('WSKAŹNIK BUDOWA DANE'!J$111-'WSKAŹNIK BUDOWA DANE'!J$110))</f>
        <v>1</v>
      </c>
      <c r="K63" s="33">
        <f t="shared" si="22"/>
        <v>6.4569631264429068</v>
      </c>
      <c r="L63" s="32">
        <f>1+99*(('WSKAŹNIK BUDOWA DANE'!L63-'WSKAŹNIK BUDOWA DANE'!L$110)/('WSKAŹNIK BUDOWA DANE'!L$111-'WSKAŹNIK BUDOWA DANE'!L$110))</f>
        <v>9.8507271076263443</v>
      </c>
      <c r="M63" s="32">
        <f>1+99*(('WSKAŹNIK BUDOWA DANE'!M63-'WSKAŹNIK BUDOWA DANE'!M$110)/('WSKAŹNIK BUDOWA DANE'!M$111-'WSKAŹNIK BUDOWA DANE'!M$110))</f>
        <v>18.662635236710411</v>
      </c>
      <c r="N63" s="32">
        <f>1+99*(('WSKAŹNIK BUDOWA DANE'!N63-'WSKAŹNIK BUDOWA DANE'!N$110)/('WSKAŹNIK BUDOWA DANE'!N$111-'WSKAŹNIK BUDOWA DANE'!N$110))</f>
        <v>6.2525166577384352</v>
      </c>
      <c r="O63" s="32">
        <f>1+99*(('WSKAŹNIK BUDOWA DANE'!O63-'WSKAŹNIK BUDOWA DANE'!O$110)/('WSKAŹNIK BUDOWA DANE'!O$111-'WSKAŹNIK BUDOWA DANE'!O$110))</f>
        <v>55.547193001437464</v>
      </c>
      <c r="P63" s="32">
        <f>1+99*(('WSKAŹNIK BUDOWA DANE'!P63-'WSKAŹNIK BUDOWA DANE'!P$110)/('WSKAŹNIK BUDOWA DANE'!P$111-'WSKAŹNIK BUDOWA DANE'!P$110))</f>
        <v>14.455511314505658</v>
      </c>
      <c r="Q63" s="32">
        <f>1+99*(('WSKAŹNIK BUDOWA DANE'!Q63-'WSKAŹNIK BUDOWA DANE'!Q$110)/('WSKAŹNIK BUDOWA DANE'!Q$111-'WSKAŹNIK BUDOWA DANE'!Q$110))</f>
        <v>26.074697488725182</v>
      </c>
      <c r="R63" s="32">
        <f>1+99*(('WSKAŹNIK BUDOWA DANE'!R63-'WSKAŹNIK BUDOWA DANE'!R$110)/('WSKAŹNIK BUDOWA DANE'!R$111-'WSKAŹNIK BUDOWA DANE'!R$110))</f>
        <v>52.022032185721038</v>
      </c>
      <c r="S63" s="32">
        <f>1+99*(('WSKAŹNIK BUDOWA DANE'!S63-'WSKAŹNIK BUDOWA DANE'!S$110)/('WSKAŹNIK BUDOWA DANE'!S$111-'WSKAŹNIK BUDOWA DANE'!S$110))</f>
        <v>20.782758705670723</v>
      </c>
      <c r="T63" s="33">
        <f t="shared" si="23"/>
        <v>17.670907954553236</v>
      </c>
      <c r="U63" s="34">
        <f t="shared" si="24"/>
        <v>43.592109439302412</v>
      </c>
      <c r="V63" s="34">
        <f>1+99*(('WSKAŹNIK BUDOWA DANE'!V63-'WSKAŹNIK BUDOWA DANE'!V$110)/('WSKAŹNIK BUDOWA DANE'!V$111-'WSKAŹNIK BUDOWA DANE'!V$110))</f>
        <v>35.063653670798722</v>
      </c>
      <c r="W63" s="32">
        <f>1+99*(('WSKAŹNIK BUDOWA DANE'!W63-'WSKAŹNIK BUDOWA DANE'!W$110)/('WSKAŹNIK BUDOWA DANE'!W$111-'WSKAŹNIK BUDOWA DANE'!W$110))</f>
        <v>10.297381592118436</v>
      </c>
      <c r="X63" s="32">
        <f>1+99*(('WSKAŹNIK BUDOWA DANE'!X63-'WSKAŹNIK BUDOWA DANE'!X$110)/('WSKAŹNIK BUDOWA DANE'!X$111-'WSKAŹNIK BUDOWA DANE'!X$110))</f>
        <v>33.131551631247774</v>
      </c>
      <c r="Y63" s="32">
        <f>1+99*(('WSKAŹNIK BUDOWA DANE'!Y63-'WSKAŹNIK BUDOWA DANE'!Y$110)/('WSKAŹNIK BUDOWA DANE'!Y$111-'WSKAŹNIK BUDOWA DANE'!Y$110))</f>
        <v>67.987626375841643</v>
      </c>
      <c r="Z63" s="33">
        <f t="shared" si="25"/>
        <v>47.460884458227078</v>
      </c>
      <c r="AA63" s="33">
        <f t="shared" si="26"/>
        <v>58.847160627465627</v>
      </c>
      <c r="AB63" s="32">
        <f>1+99*(('WSKAŹNIK BUDOWA DANE'!AB63-'WSKAŹNIK BUDOWA DANE'!AB$110)/('WSKAŹNIK BUDOWA DANE'!AB$111-'WSKAŹNIK BUDOWA DANE'!AB$110))</f>
        <v>1</v>
      </c>
      <c r="AC63" s="32">
        <f>1+99*(('WSKAŹNIK BUDOWA DANE'!AC63-'WSKAŹNIK BUDOWA DANE'!AC$110)/('WSKAŹNIK BUDOWA DANE'!AC$111-'WSKAŹNIK BUDOWA DANE'!AC$110))</f>
        <v>36.92608195614671</v>
      </c>
      <c r="AD63" s="32">
        <f>1+99*(('WSKAŹNIK BUDOWA DANE'!AD63-'WSKAŹNIK BUDOWA DANE'!AD$110)/('WSKAŹNIK BUDOWA DANE'!AD$111-'WSKAŹNIK BUDOWA DANE'!AD$110))</f>
        <v>24.116541353383464</v>
      </c>
      <c r="AE63" s="32">
        <f>1+99*(('WSKAŹNIK BUDOWA DANE'!AE63-'WSKAŹNIK BUDOWA DANE'!AE$110)/('WSKAŹNIK BUDOWA DANE'!AE$111-'WSKAŹNIK BUDOWA DANE'!AE$110))</f>
        <v>100</v>
      </c>
      <c r="AF63" s="32">
        <f>1+99*(('WSKAŹNIK BUDOWA DANE'!AF63-'WSKAŹNIK BUDOWA DANE'!AF$110)/('WSKAŹNIK BUDOWA DANE'!AF$111-'WSKAŹNIK BUDOWA DANE'!AF$110))</f>
        <v>50.886670290427617</v>
      </c>
      <c r="AG63" s="33">
        <f t="shared" si="27"/>
        <v>39.4006734313487</v>
      </c>
      <c r="AH63" s="34">
        <f t="shared" si="28"/>
        <v>100</v>
      </c>
      <c r="AI63" s="35">
        <f t="shared" si="29"/>
        <v>28.220335365853661</v>
      </c>
      <c r="AJ63" s="30">
        <f t="shared" si="30"/>
        <v>63.653219354023676</v>
      </c>
      <c r="AK63" s="36">
        <v>4.4249999999999998</v>
      </c>
      <c r="AL63" s="37">
        <v>1</v>
      </c>
      <c r="AM63" s="37">
        <v>1</v>
      </c>
      <c r="AN63" s="36">
        <f t="shared" si="31"/>
        <v>1</v>
      </c>
      <c r="AO63" s="36">
        <f t="shared" si="32"/>
        <v>2.7124999999999999</v>
      </c>
      <c r="AP63" s="30">
        <f t="shared" si="33"/>
        <v>19.837499999999999</v>
      </c>
      <c r="AQ63" s="33">
        <f>'WSKAŹNIK BUDOWA DANE'!AQ63</f>
        <v>65.591463414634148</v>
      </c>
      <c r="AR63" s="38">
        <v>2.40741586628976E-2</v>
      </c>
      <c r="AS63" s="39">
        <v>17.641173916853599</v>
      </c>
      <c r="AT63" s="40">
        <v>5.6664103290565402</v>
      </c>
      <c r="AU63" s="32">
        <v>27.162761812343099</v>
      </c>
      <c r="AV63" s="41">
        <f t="shared" si="34"/>
        <v>21.890249089346014</v>
      </c>
      <c r="AW63" s="30">
        <f t="shared" si="35"/>
        <v>21.97269945507314</v>
      </c>
    </row>
    <row r="64" spans="1:49" x14ac:dyDescent="0.3">
      <c r="A64" s="26">
        <v>57</v>
      </c>
      <c r="B64" s="26">
        <v>3064011</v>
      </c>
      <c r="C64" s="27" t="s">
        <v>66</v>
      </c>
      <c r="D64" s="44">
        <v>542348</v>
      </c>
      <c r="E64" s="29">
        <f t="shared" si="18"/>
        <v>93.282342829724342</v>
      </c>
      <c r="F64" s="48">
        <f t="shared" si="19"/>
        <v>25.671984336659126</v>
      </c>
      <c r="G64" s="30">
        <f t="shared" si="20"/>
        <v>61.181272255689784</v>
      </c>
      <c r="H64" s="31">
        <f t="shared" si="21"/>
        <v>42.043028965262131</v>
      </c>
      <c r="I64" s="32">
        <f>1+99*(('WSKAŹNIK BUDOWA DANE'!I64-'WSKAŹNIK BUDOWA DANE'!I$110)/('WSKAŹNIK BUDOWA DANE'!I$111-'WSKAŹNIK BUDOWA DANE'!I$110))</f>
        <v>20.57173742146896</v>
      </c>
      <c r="J64" s="32">
        <f>1+99*(('WSKAŹNIK BUDOWA DANE'!J64-'WSKAŹNIK BUDOWA DANE'!J$110)/('WSKAŹNIK BUDOWA DANE'!J$111-'WSKAŹNIK BUDOWA DANE'!J$110))</f>
        <v>40.421257200174054</v>
      </c>
      <c r="K64" s="33">
        <f t="shared" si="22"/>
        <v>28.836357075186214</v>
      </c>
      <c r="L64" s="32">
        <f>1+99*(('WSKAŹNIK BUDOWA DANE'!L64-'WSKAŹNIK BUDOWA DANE'!L$110)/('WSKAŹNIK BUDOWA DANE'!L$111-'WSKAŹNIK BUDOWA DANE'!L$110))</f>
        <v>8.1098004063244353</v>
      </c>
      <c r="M64" s="32">
        <f>1+99*(('WSKAŹNIK BUDOWA DANE'!M64-'WSKAŹNIK BUDOWA DANE'!M$110)/('WSKAŹNIK BUDOWA DANE'!M$111-'WSKAŹNIK BUDOWA DANE'!M$110))</f>
        <v>19.689365038683725</v>
      </c>
      <c r="N64" s="32">
        <f>1+99*(('WSKAŹNIK BUDOWA DANE'!N64-'WSKAŹNIK BUDOWA DANE'!N$110)/('WSKAŹNIK BUDOWA DANE'!N$111-'WSKAŹNIK BUDOWA DANE'!N$110))</f>
        <v>4.5368108959366911</v>
      </c>
      <c r="O64" s="32">
        <f>1+99*(('WSKAŹNIK BUDOWA DANE'!O64-'WSKAŹNIK BUDOWA DANE'!O$110)/('WSKAŹNIK BUDOWA DANE'!O$111-'WSKAŹNIK BUDOWA DANE'!O$110))</f>
        <v>29.008288577557618</v>
      </c>
      <c r="P64" s="32">
        <f>1+99*(('WSKAŹNIK BUDOWA DANE'!P64-'WSKAŹNIK BUDOWA DANE'!P$110)/('WSKAŹNIK BUDOWA DANE'!P$111-'WSKAŹNIK BUDOWA DANE'!P$110))</f>
        <v>25.16091288731344</v>
      </c>
      <c r="Q64" s="32">
        <f>1+99*(('WSKAŹNIK BUDOWA DANE'!Q64-'WSKAŹNIK BUDOWA DANE'!Q$110)/('WSKAŹNIK BUDOWA DANE'!Q$111-'WSKAŹNIK BUDOWA DANE'!Q$110))</f>
        <v>40.396431811309384</v>
      </c>
      <c r="R64" s="32">
        <f>1+99*(('WSKAŹNIK BUDOWA DANE'!R64-'WSKAŹNIK BUDOWA DANE'!R$110)/('WSKAŹNIK BUDOWA DANE'!R$111-'WSKAŹNIK BUDOWA DANE'!R$110))</f>
        <v>23.903976782434924</v>
      </c>
      <c r="S64" s="32">
        <f>1+99*(('WSKAŹNIK BUDOWA DANE'!S64-'WSKAŹNIK BUDOWA DANE'!S$110)/('WSKAŹNIK BUDOWA DANE'!S$111-'WSKAŹNIK BUDOWA DANE'!S$110))</f>
        <v>5.440276353927743</v>
      </c>
      <c r="T64" s="33">
        <f t="shared" si="23"/>
        <v>16.274694378250796</v>
      </c>
      <c r="U64" s="34">
        <f t="shared" si="24"/>
        <v>39.574088752358364</v>
      </c>
      <c r="V64" s="34">
        <f>1+99*(('WSKAŹNIK BUDOWA DANE'!V64-'WSKAŹNIK BUDOWA DANE'!V$110)/('WSKAŹNIK BUDOWA DANE'!V$111-'WSKAŹNIK BUDOWA DANE'!V$110))</f>
        <v>21.388398224018527</v>
      </c>
      <c r="W64" s="32">
        <f>1+99*(('WSKAŹNIK BUDOWA DANE'!W64-'WSKAŹNIK BUDOWA DANE'!W$110)/('WSKAŹNIK BUDOWA DANE'!W$111-'WSKAŹNIK BUDOWA DANE'!W$110))</f>
        <v>16.820620620620566</v>
      </c>
      <c r="X64" s="32">
        <f>1+99*(('WSKAŹNIK BUDOWA DANE'!X64-'WSKAŹNIK BUDOWA DANE'!X$110)/('WSKAŹNIK BUDOWA DANE'!X$111-'WSKAŹNIK BUDOWA DANE'!X$110))</f>
        <v>44.146432483946711</v>
      </c>
      <c r="Y64" s="32">
        <f>1+99*(('WSKAŹNIK BUDOWA DANE'!Y64-'WSKAŹNIK BUDOWA DANE'!Y$110)/('WSKAŹNIK BUDOWA DANE'!Y$111-'WSKAŹNIK BUDOWA DANE'!Y$110))</f>
        <v>39.518193060603238</v>
      </c>
      <c r="Z64" s="33">
        <f t="shared" si="25"/>
        <v>41.768256389721273</v>
      </c>
      <c r="AA64" s="33">
        <f t="shared" si="26"/>
        <v>50.748691823464021</v>
      </c>
      <c r="AB64" s="32">
        <f>1+99*(('WSKAŹNIK BUDOWA DANE'!AB64-'WSKAŹNIK BUDOWA DANE'!AB$110)/('WSKAŹNIK BUDOWA DANE'!AB$111-'WSKAŹNIK BUDOWA DANE'!AB$110))</f>
        <v>5.2282617114074039</v>
      </c>
      <c r="AC64" s="32">
        <f>1+99*(('WSKAŹNIK BUDOWA DANE'!AC64-'WSKAŹNIK BUDOWA DANE'!AC$110)/('WSKAŹNIK BUDOWA DANE'!AC$111-'WSKAŹNIK BUDOWA DANE'!AC$110))</f>
        <v>100</v>
      </c>
      <c r="AD64" s="32">
        <f>1+99*(('WSKAŹNIK BUDOWA DANE'!AD64-'WSKAŹNIK BUDOWA DANE'!AD$110)/('WSKAŹNIK BUDOWA DANE'!AD$111-'WSKAŹNIK BUDOWA DANE'!AD$110))</f>
        <v>15.481228070175446</v>
      </c>
      <c r="AE64" s="32">
        <f>1+99*(('WSKAŹNIK BUDOWA DANE'!AE64-'WSKAŹNIK BUDOWA DANE'!AE$110)/('WSKAŹNIK BUDOWA DANE'!AE$111-'WSKAŹNIK BUDOWA DANE'!AE$110))</f>
        <v>5.6305143734436482</v>
      </c>
      <c r="AF64" s="32">
        <f>1+99*(('WSKAŹNIK BUDOWA DANE'!AF64-'WSKAŹNIK BUDOWA DANE'!AF$110)/('WSKAŹNIK BUDOWA DANE'!AF$111-'WSKAŹNIK BUDOWA DANE'!AF$110))</f>
        <v>43.321894073111487</v>
      </c>
      <c r="AG64" s="33">
        <f t="shared" si="27"/>
        <v>35.172205394521157</v>
      </c>
      <c r="AH64" s="34">
        <f t="shared" si="28"/>
        <v>87.799654313668839</v>
      </c>
      <c r="AI64" s="35">
        <f t="shared" si="29"/>
        <v>39.029679878048782</v>
      </c>
      <c r="AJ64" s="30">
        <f t="shared" si="30"/>
        <v>88.084389607108278</v>
      </c>
      <c r="AK64" s="36">
        <v>10</v>
      </c>
      <c r="AL64" s="37">
        <v>4.4249999999999998</v>
      </c>
      <c r="AM64" s="37">
        <v>1</v>
      </c>
      <c r="AN64" s="36">
        <f t="shared" si="31"/>
        <v>2.7124999999999999</v>
      </c>
      <c r="AO64" s="36">
        <f t="shared" si="32"/>
        <v>6.3562500000000002</v>
      </c>
      <c r="AP64" s="30">
        <f t="shared" si="33"/>
        <v>59.918750000000003</v>
      </c>
      <c r="AQ64" s="33">
        <f>'WSKAŹNIK BUDOWA DANE'!AQ64</f>
        <v>82.594512195121951</v>
      </c>
      <c r="AR64" s="38">
        <v>0.14321956609161501</v>
      </c>
      <c r="AS64" s="39">
        <v>100</v>
      </c>
      <c r="AT64" s="40">
        <v>21.2734599590068</v>
      </c>
      <c r="AU64" s="32">
        <v>99.223113666493404</v>
      </c>
      <c r="AV64" s="41">
        <f t="shared" si="34"/>
        <v>99.610799447897918</v>
      </c>
      <c r="AW64" s="30">
        <f t="shared" si="35"/>
        <v>100</v>
      </c>
    </row>
    <row r="65" spans="1:49" x14ac:dyDescent="0.3">
      <c r="A65" s="26">
        <v>58</v>
      </c>
      <c r="B65" s="26">
        <v>1421021</v>
      </c>
      <c r="C65" s="27" t="s">
        <v>153</v>
      </c>
      <c r="D65" s="44">
        <v>60547</v>
      </c>
      <c r="E65" s="29">
        <f t="shared" si="18"/>
        <v>32.465735333639117</v>
      </c>
      <c r="F65" s="48">
        <f t="shared" si="19"/>
        <v>11.097024155323124</v>
      </c>
      <c r="G65" s="30">
        <f t="shared" si="20"/>
        <v>19.389101977744897</v>
      </c>
      <c r="H65" s="31">
        <f t="shared" si="21"/>
        <v>14.98517508423194</v>
      </c>
      <c r="I65" s="32">
        <f>1+99*(('WSKAŹNIK BUDOWA DANE'!I65-'WSKAŹNIK BUDOWA DANE'!I$110)/('WSKAŹNIK BUDOWA DANE'!I$111-'WSKAŹNIK BUDOWA DANE'!I$110))</f>
        <v>14.635476669072856</v>
      </c>
      <c r="J65" s="32">
        <f>1+99*(('WSKAŹNIK BUDOWA DANE'!J65-'WSKAŹNIK BUDOWA DANE'!J$110)/('WSKAŹNIK BUDOWA DANE'!J$111-'WSKAŹNIK BUDOWA DANE'!J$110))</f>
        <v>71.62295406874</v>
      </c>
      <c r="K65" s="33">
        <f t="shared" si="22"/>
        <v>32.376474070582809</v>
      </c>
      <c r="L65" s="32">
        <f>1+99*(('WSKAŹNIK BUDOWA DANE'!L65-'WSKAŹNIK BUDOWA DANE'!L$110)/('WSKAŹNIK BUDOWA DANE'!L$111-'WSKAŹNIK BUDOWA DANE'!L$110))</f>
        <v>1</v>
      </c>
      <c r="M65" s="32">
        <f>1+99*(('WSKAŹNIK BUDOWA DANE'!M65-'WSKAŹNIK BUDOWA DANE'!M$110)/('WSKAŹNIK BUDOWA DANE'!M$111-'WSKAŹNIK BUDOWA DANE'!M$110))</f>
        <v>8.6095202900226333</v>
      </c>
      <c r="N65" s="32">
        <f>1+99*(('WSKAŹNIK BUDOWA DANE'!N65-'WSKAŹNIK BUDOWA DANE'!N$110)/('WSKAŹNIK BUDOWA DANE'!N$111-'WSKAŹNIK BUDOWA DANE'!N$110))</f>
        <v>11.56029374309475</v>
      </c>
      <c r="O65" s="32">
        <f>1+99*(('WSKAŹNIK BUDOWA DANE'!O65-'WSKAŹNIK BUDOWA DANE'!O$110)/('WSKAŹNIK BUDOWA DANE'!O$111-'WSKAŹNIK BUDOWA DANE'!O$110))</f>
        <v>70.284184604719286</v>
      </c>
      <c r="P65" s="32">
        <f>1+99*(('WSKAŹNIK BUDOWA DANE'!P65-'WSKAŹNIK BUDOWA DANE'!P$110)/('WSKAŹNIK BUDOWA DANE'!P$111-'WSKAŹNIK BUDOWA DANE'!P$110))</f>
        <v>1</v>
      </c>
      <c r="Q65" s="32">
        <f>1+99*(('WSKAŹNIK BUDOWA DANE'!Q65-'WSKAŹNIK BUDOWA DANE'!Q$110)/('WSKAŹNIK BUDOWA DANE'!Q$111-'WSKAŹNIK BUDOWA DANE'!Q$110))</f>
        <v>1</v>
      </c>
      <c r="R65" s="32">
        <f>1+99*(('WSKAŹNIK BUDOWA DANE'!R65-'WSKAŹNIK BUDOWA DANE'!R$110)/('WSKAŹNIK BUDOWA DANE'!R$111-'WSKAŹNIK BUDOWA DANE'!R$110))</f>
        <v>1</v>
      </c>
      <c r="S65" s="32">
        <f>1+99*(('WSKAŹNIK BUDOWA DANE'!S65-'WSKAŹNIK BUDOWA DANE'!S$110)/('WSKAŹNIK BUDOWA DANE'!S$111-'WSKAŹNIK BUDOWA DANE'!S$110))</f>
        <v>1</v>
      </c>
      <c r="T65" s="33">
        <f t="shared" si="23"/>
        <v>3.9355359797431397</v>
      </c>
      <c r="U65" s="34">
        <f t="shared" si="24"/>
        <v>4.0644829540949967</v>
      </c>
      <c r="V65" s="34">
        <f>1+99*(('WSKAŹNIK BUDOWA DANE'!V65-'WSKAŹNIK BUDOWA DANE'!V$110)/('WSKAŹNIK BUDOWA DANE'!V$111-'WSKAŹNIK BUDOWA DANE'!V$110))</f>
        <v>39.047601450113135</v>
      </c>
      <c r="W65" s="32">
        <f>1+99*(('WSKAŹNIK BUDOWA DANE'!W65-'WSKAŹNIK BUDOWA DANE'!W$110)/('WSKAŹNIK BUDOWA DANE'!W$111-'WSKAŹNIK BUDOWA DANE'!W$110))</f>
        <v>1</v>
      </c>
      <c r="X65" s="32">
        <f>1+99*(('WSKAŹNIK BUDOWA DANE'!X65-'WSKAŹNIK BUDOWA DANE'!X$110)/('WSKAŹNIK BUDOWA DANE'!X$111-'WSKAŹNIK BUDOWA DANE'!X$110))</f>
        <v>34.219013931689851</v>
      </c>
      <c r="Y65" s="32">
        <f>1+99*(('WSKAŹNIK BUDOWA DANE'!Y65-'WSKAŹNIK BUDOWA DANE'!Y$110)/('WSKAŹNIK BUDOWA DANE'!Y$111-'WSKAŹNIK BUDOWA DANE'!Y$110))</f>
        <v>45.85753470331916</v>
      </c>
      <c r="Z65" s="33">
        <f t="shared" si="25"/>
        <v>39.613124326235983</v>
      </c>
      <c r="AA65" s="33">
        <f t="shared" si="26"/>
        <v>47.682749419603383</v>
      </c>
      <c r="AB65" s="32">
        <f>1+99*(('WSKAŹNIK BUDOWA DANE'!AB65-'WSKAŹNIK BUDOWA DANE'!AB$110)/('WSKAŹNIK BUDOWA DANE'!AB$111-'WSKAŹNIK BUDOWA DANE'!AB$110))</f>
        <v>2.4892856840004636</v>
      </c>
      <c r="AC65" s="32">
        <f>1+99*(('WSKAŹNIK BUDOWA DANE'!AC65-'WSKAŹNIK BUDOWA DANE'!AC$110)/('WSKAŹNIK BUDOWA DANE'!AC$111-'WSKAŹNIK BUDOWA DANE'!AC$110))</f>
        <v>1</v>
      </c>
      <c r="AD65" s="32">
        <f>1+99*(('WSKAŹNIK BUDOWA DANE'!AD65-'WSKAŹNIK BUDOWA DANE'!AD$110)/('WSKAŹNIK BUDOWA DANE'!AD$111-'WSKAŹNIK BUDOWA DANE'!AD$110))</f>
        <v>8.333333333333341</v>
      </c>
      <c r="AE65" s="32">
        <f>1+99*(('WSKAŹNIK BUDOWA DANE'!AE65-'WSKAŹNIK BUDOWA DANE'!AE$110)/('WSKAŹNIK BUDOWA DANE'!AE$111-'WSKAŹNIK BUDOWA DANE'!AE$110))</f>
        <v>1</v>
      </c>
      <c r="AF65" s="32">
        <f>1+99*(('WSKAŹNIK BUDOWA DANE'!AF65-'WSKAŹNIK BUDOWA DANE'!AF$110)/('WSKAŹNIK BUDOWA DANE'!AF$111-'WSKAŹNIK BUDOWA DANE'!AF$110))</f>
        <v>1</v>
      </c>
      <c r="AG65" s="33">
        <f t="shared" si="27"/>
        <v>12.090547796078379</v>
      </c>
      <c r="AH65" s="34">
        <f t="shared" si="28"/>
        <v>21.202437718457041</v>
      </c>
      <c r="AI65" s="35">
        <f t="shared" si="29"/>
        <v>33.073582317073168</v>
      </c>
      <c r="AJ65" s="30">
        <f t="shared" si="30"/>
        <v>74.622478628879435</v>
      </c>
      <c r="AK65" s="36">
        <v>1</v>
      </c>
      <c r="AL65" s="37">
        <v>4.4249999999999998</v>
      </c>
      <c r="AM65" s="37">
        <v>1</v>
      </c>
      <c r="AN65" s="36">
        <f t="shared" si="31"/>
        <v>2.7124999999999999</v>
      </c>
      <c r="AO65" s="36">
        <f t="shared" si="32"/>
        <v>1.85625</v>
      </c>
      <c r="AP65" s="30">
        <f t="shared" si="33"/>
        <v>10.418749999999999</v>
      </c>
      <c r="AQ65" s="33">
        <f>'WSKAŹNIK BUDOWA DANE'!AQ65</f>
        <v>80.079268292682926</v>
      </c>
      <c r="AR65" s="38">
        <v>9.0466138683003502E-3</v>
      </c>
      <c r="AS65" s="39">
        <v>7.25343867044554</v>
      </c>
      <c r="AT65" s="40">
        <v>0.86878471751795205</v>
      </c>
      <c r="AU65" s="32">
        <v>5.0113239794991102</v>
      </c>
      <c r="AV65" s="41">
        <f t="shared" si="34"/>
        <v>6.0290406486463404</v>
      </c>
      <c r="AW65" s="30">
        <f t="shared" si="35"/>
        <v>6.0488894421654633</v>
      </c>
    </row>
    <row r="66" spans="1:49" x14ac:dyDescent="0.3">
      <c r="A66" s="26">
        <v>59</v>
      </c>
      <c r="B66" s="26">
        <v>1862011</v>
      </c>
      <c r="C66" s="27" t="s">
        <v>157</v>
      </c>
      <c r="D66" s="44">
        <v>62720</v>
      </c>
      <c r="E66" s="29">
        <f t="shared" si="18"/>
        <v>37.222369368442209</v>
      </c>
      <c r="F66" s="48">
        <f t="shared" si="19"/>
        <v>12.236971852321929</v>
      </c>
      <c r="G66" s="30">
        <f t="shared" si="20"/>
        <v>31.895966283684992</v>
      </c>
      <c r="H66" s="31">
        <f t="shared" si="21"/>
        <v>23.082598708067739</v>
      </c>
      <c r="I66" s="32">
        <f>1+99*(('WSKAŹNIK BUDOWA DANE'!I66-'WSKAŹNIK BUDOWA DANE'!I$110)/('WSKAŹNIK BUDOWA DANE'!I$111-'WSKAŹNIK BUDOWA DANE'!I$110))</f>
        <v>68.695743922569051</v>
      </c>
      <c r="J66" s="32">
        <f>1+99*(('WSKAŹNIK BUDOWA DANE'!J66-'WSKAŹNIK BUDOWA DANE'!J$110)/('WSKAŹNIK BUDOWA DANE'!J$111-'WSKAŹNIK BUDOWA DANE'!J$110))</f>
        <v>1</v>
      </c>
      <c r="K66" s="33">
        <f t="shared" si="22"/>
        <v>8.2882895655598965</v>
      </c>
      <c r="L66" s="32">
        <f>1+99*(('WSKAŹNIK BUDOWA DANE'!L66-'WSKAŹNIK BUDOWA DANE'!L$110)/('WSKAŹNIK BUDOWA DANE'!L$111-'WSKAŹNIK BUDOWA DANE'!L$110))</f>
        <v>19.082167386185262</v>
      </c>
      <c r="M66" s="32">
        <f>1+99*(('WSKAŹNIK BUDOWA DANE'!M66-'WSKAŹNIK BUDOWA DANE'!M$110)/('WSKAŹNIK BUDOWA DANE'!M$111-'WSKAŹNIK BUDOWA DANE'!M$110))</f>
        <v>8.345880500637751</v>
      </c>
      <c r="N66" s="32">
        <f>1+99*(('WSKAŹNIK BUDOWA DANE'!N66-'WSKAŹNIK BUDOWA DANE'!N$110)/('WSKAŹNIK BUDOWA DANE'!N$111-'WSKAŹNIK BUDOWA DANE'!N$110))</f>
        <v>21.38884264232005</v>
      </c>
      <c r="O66" s="32">
        <f>1+99*(('WSKAŹNIK BUDOWA DANE'!O66-'WSKAŹNIK BUDOWA DANE'!O$110)/('WSKAŹNIK BUDOWA DANE'!O$111-'WSKAŹNIK BUDOWA DANE'!O$110))</f>
        <v>58.056369838356737</v>
      </c>
      <c r="P66" s="32">
        <f>1+99*(('WSKAŹNIK BUDOWA DANE'!P66-'WSKAŹNIK BUDOWA DANE'!P$110)/('WSKAŹNIK BUDOWA DANE'!P$111-'WSKAŹNIK BUDOWA DANE'!P$110))</f>
        <v>27.115319640084287</v>
      </c>
      <c r="Q66" s="32">
        <f>1+99*(('WSKAŹNIK BUDOWA DANE'!Q66-'WSKAŹNIK BUDOWA DANE'!Q$110)/('WSKAŹNIK BUDOWA DANE'!Q$111-'WSKAŹNIK BUDOWA DANE'!Q$110))</f>
        <v>1</v>
      </c>
      <c r="R66" s="32">
        <f>1+99*(('WSKAŹNIK BUDOWA DANE'!R66-'WSKAŹNIK BUDOWA DANE'!R$110)/('WSKAŹNIK BUDOWA DANE'!R$111-'WSKAŹNIK BUDOWA DANE'!R$110))</f>
        <v>1</v>
      </c>
      <c r="S66" s="32">
        <f>1+99*(('WSKAŹNIK BUDOWA DANE'!S66-'WSKAŹNIK BUDOWA DANE'!S$110)/('WSKAŹNIK BUDOWA DANE'!S$111-'WSKAŹNIK BUDOWA DANE'!S$110))</f>
        <v>1</v>
      </c>
      <c r="T66" s="33">
        <f t="shared" si="23"/>
        <v>7.0755044374084894</v>
      </c>
      <c r="U66" s="34">
        <f t="shared" si="24"/>
        <v>13.100678012921918</v>
      </c>
      <c r="V66" s="34">
        <f>1+99*(('WSKAŹNIK BUDOWA DANE'!V66-'WSKAŹNIK BUDOWA DANE'!V$110)/('WSKAŹNIK BUDOWA DANE'!V$111-'WSKAŹNIK BUDOWA DANE'!V$110))</f>
        <v>37.729402503188773</v>
      </c>
      <c r="W66" s="32">
        <f>1+99*(('WSKAŹNIK BUDOWA DANE'!W66-'WSKAŹNIK BUDOWA DANE'!W$110)/('WSKAŹNIK BUDOWA DANE'!W$111-'WSKAŹNIK BUDOWA DANE'!W$110))</f>
        <v>5.424424424424422</v>
      </c>
      <c r="X66" s="32">
        <f>1+99*(('WSKAŹNIK BUDOWA DANE'!X66-'WSKAŹNIK BUDOWA DANE'!X$110)/('WSKAŹNIK BUDOWA DANE'!X$111-'WSKAŹNIK BUDOWA DANE'!X$110))</f>
        <v>41.79917017512296</v>
      </c>
      <c r="Y66" s="32">
        <f>1+99*(('WSKAŹNIK BUDOWA DANE'!Y66-'WSKAŹNIK BUDOWA DANE'!Y$110)/('WSKAŹNIK BUDOWA DANE'!Y$111-'WSKAŹNIK BUDOWA DANE'!Y$110))</f>
        <v>37.534714401501155</v>
      </c>
      <c r="Z66" s="33">
        <f t="shared" si="25"/>
        <v>39.609593721003819</v>
      </c>
      <c r="AA66" s="33">
        <f t="shared" si="26"/>
        <v>47.677726696181466</v>
      </c>
      <c r="AB66" s="32">
        <f>1+99*(('WSKAŹNIK BUDOWA DANE'!AB66-'WSKAŹNIK BUDOWA DANE'!AB$110)/('WSKAŹNIK BUDOWA DANE'!AB$111-'WSKAŹNIK BUDOWA DANE'!AB$110))</f>
        <v>1</v>
      </c>
      <c r="AC66" s="32">
        <f>1+99*(('WSKAŹNIK BUDOWA DANE'!AC66-'WSKAŹNIK BUDOWA DANE'!AC$110)/('WSKAŹNIK BUDOWA DANE'!AC$111-'WSKAŹNIK BUDOWA DANE'!AC$110))</f>
        <v>1</v>
      </c>
      <c r="AD66" s="32">
        <f>1+99*(('WSKAŹNIK BUDOWA DANE'!AD66-'WSKAŹNIK BUDOWA DANE'!AD$110)/('WSKAŹNIK BUDOWA DANE'!AD$111-'WSKAŹNIK BUDOWA DANE'!AD$110))</f>
        <v>8.0245614035087627</v>
      </c>
      <c r="AE66" s="32">
        <f>1+99*(('WSKAŹNIK BUDOWA DANE'!AE66-'WSKAŹNIK BUDOWA DANE'!AE$110)/('WSKAŹNIK BUDOWA DANE'!AE$111-'WSKAŹNIK BUDOWA DANE'!AE$110))</f>
        <v>1</v>
      </c>
      <c r="AF66" s="32">
        <f>1+99*(('WSKAŹNIK BUDOWA DANE'!AF66-'WSKAŹNIK BUDOWA DANE'!AF$110)/('WSKAŹNIK BUDOWA DANE'!AF$111-'WSKAŹNIK BUDOWA DANE'!AF$110))</f>
        <v>1</v>
      </c>
      <c r="AG66" s="33">
        <f t="shared" si="27"/>
        <v>13.365735337404701</v>
      </c>
      <c r="AH66" s="34">
        <f t="shared" si="28"/>
        <v>24.881720305811339</v>
      </c>
      <c r="AI66" s="35">
        <f t="shared" si="29"/>
        <v>24.940457317073175</v>
      </c>
      <c r="AJ66" s="30">
        <f t="shared" si="30"/>
        <v>56.240072430201728</v>
      </c>
      <c r="AK66" s="36">
        <v>4.4249999999999998</v>
      </c>
      <c r="AL66" s="37">
        <v>10</v>
      </c>
      <c r="AM66" s="37">
        <v>1</v>
      </c>
      <c r="AN66" s="36">
        <f t="shared" si="31"/>
        <v>5.5</v>
      </c>
      <c r="AO66" s="36">
        <f t="shared" si="32"/>
        <v>4.9625000000000004</v>
      </c>
      <c r="AP66" s="30">
        <f t="shared" si="33"/>
        <v>44.587500000000006</v>
      </c>
      <c r="AQ66" s="33">
        <f>'WSKAŹNIK BUDOWA DANE'!AQ66</f>
        <v>51.204268292682926</v>
      </c>
      <c r="AR66" s="38">
        <v>3.4448910239142302E-2</v>
      </c>
      <c r="AS66" s="39">
        <v>24.812682908796798</v>
      </c>
      <c r="AT66" s="40">
        <v>3.0624667241631598</v>
      </c>
      <c r="AU66" s="32">
        <v>15.139919774544101</v>
      </c>
      <c r="AV66" s="41">
        <f t="shared" si="34"/>
        <v>19.3820026991636</v>
      </c>
      <c r="AW66" s="30">
        <f t="shared" si="35"/>
        <v>19.454553430313858</v>
      </c>
    </row>
    <row r="67" spans="1:49" x14ac:dyDescent="0.3">
      <c r="A67" s="26">
        <v>60</v>
      </c>
      <c r="B67" s="26">
        <v>614011</v>
      </c>
      <c r="C67" s="27" t="s">
        <v>125</v>
      </c>
      <c r="D67" s="44">
        <v>48650</v>
      </c>
      <c r="E67" s="29">
        <f t="shared" si="18"/>
        <v>37.301736699462644</v>
      </c>
      <c r="F67" s="48">
        <f t="shared" si="19"/>
        <v>12.255992572762416</v>
      </c>
      <c r="G67" s="30">
        <f t="shared" si="20"/>
        <v>26.129147942384481</v>
      </c>
      <c r="H67" s="31">
        <f t="shared" si="21"/>
        <v>19.348939340784288</v>
      </c>
      <c r="I67" s="32">
        <f>1+99*(('WSKAŹNIK BUDOWA DANE'!I67-'WSKAŹNIK BUDOWA DANE'!I$110)/('WSKAŹNIK BUDOWA DANE'!I$111-'WSKAŹNIK BUDOWA DANE'!I$110))</f>
        <v>3.424276041351797</v>
      </c>
      <c r="J67" s="32">
        <f>1+99*(('WSKAŹNIK BUDOWA DANE'!J67-'WSKAŹNIK BUDOWA DANE'!J$110)/('WSKAŹNIK BUDOWA DANE'!J$111-'WSKAŹNIK BUDOWA DANE'!J$110))</f>
        <v>1</v>
      </c>
      <c r="K67" s="33">
        <f t="shared" si="22"/>
        <v>1.8504799489191437</v>
      </c>
      <c r="L67" s="32">
        <f>1+99*(('WSKAŹNIK BUDOWA DANE'!L67-'WSKAŹNIK BUDOWA DANE'!L$110)/('WSKAŹNIK BUDOWA DANE'!L$111-'WSKAŹNIK BUDOWA DANE'!L$110))</f>
        <v>1</v>
      </c>
      <c r="M67" s="32">
        <f>1+99*(('WSKAŹNIK BUDOWA DANE'!M67-'WSKAŹNIK BUDOWA DANE'!M$110)/('WSKAŹNIK BUDOWA DANE'!M$111-'WSKAŹNIK BUDOWA DANE'!M$110))</f>
        <v>10.470372559095582</v>
      </c>
      <c r="N67" s="32">
        <f>1+99*(('WSKAŹNIK BUDOWA DANE'!N67-'WSKAŹNIK BUDOWA DANE'!N$110)/('WSKAŹNIK BUDOWA DANE'!N$111-'WSKAŹNIK BUDOWA DANE'!N$110))</f>
        <v>14.142735976632238</v>
      </c>
      <c r="O67" s="32">
        <f>1+99*(('WSKAŹNIK BUDOWA DANE'!O67-'WSKAŹNIK BUDOWA DANE'!O$110)/('WSKAŹNIK BUDOWA DANE'!O$111-'WSKAŹNIK BUDOWA DANE'!O$110))</f>
        <v>79.440348742392956</v>
      </c>
      <c r="P67" s="32">
        <f>1+99*(('WSKAŹNIK BUDOWA DANE'!P67-'WSKAŹNIK BUDOWA DANE'!P$110)/('WSKAŹNIK BUDOWA DANE'!P$111-'WSKAŹNIK BUDOWA DANE'!P$110))</f>
        <v>1</v>
      </c>
      <c r="Q67" s="32">
        <f>1+99*(('WSKAŹNIK BUDOWA DANE'!Q67-'WSKAŹNIK BUDOWA DANE'!Q$110)/('WSKAŹNIK BUDOWA DANE'!Q$111-'WSKAŹNIK BUDOWA DANE'!Q$110))</f>
        <v>1</v>
      </c>
      <c r="R67" s="32">
        <f>1+99*(('WSKAŹNIK BUDOWA DANE'!R67-'WSKAŹNIK BUDOWA DANE'!R$110)/('WSKAŹNIK BUDOWA DANE'!R$111-'WSKAŹNIK BUDOWA DANE'!R$110))</f>
        <v>1</v>
      </c>
      <c r="S67" s="32">
        <f>1+99*(('WSKAŹNIK BUDOWA DANE'!S67-'WSKAŹNIK BUDOWA DANE'!S$110)/('WSKAŹNIK BUDOWA DANE'!S$111-'WSKAŹNIK BUDOWA DANE'!S$110))</f>
        <v>100</v>
      </c>
      <c r="T67" s="33">
        <f t="shared" si="23"/>
        <v>5.06060387663649</v>
      </c>
      <c r="U67" s="34">
        <f t="shared" si="24"/>
        <v>7.3022011375163123</v>
      </c>
      <c r="V67" s="34">
        <f>1+99*(('WSKAŹNIK BUDOWA DANE'!V67-'WSKAŹNIK BUDOWA DANE'!V$110)/('WSKAŹNIK BUDOWA DANE'!V$111-'WSKAŹNIK BUDOWA DANE'!V$110))</f>
        <v>38.881490236382319</v>
      </c>
      <c r="W67" s="32">
        <f>1+99*(('WSKAŹNIK BUDOWA DANE'!W67-'WSKAŹNIK BUDOWA DANE'!W$110)/('WSKAŹNIK BUDOWA DANE'!W$111-'WSKAŹNIK BUDOWA DANE'!W$110))</f>
        <v>1</v>
      </c>
      <c r="X67" s="32">
        <f>1+99*(('WSKAŹNIK BUDOWA DANE'!X67-'WSKAŹNIK BUDOWA DANE'!X$110)/('WSKAŹNIK BUDOWA DANE'!X$111-'WSKAŹNIK BUDOWA DANE'!X$110))</f>
        <v>32.943314183679703</v>
      </c>
      <c r="Y67" s="32">
        <f>1+99*(('WSKAŹNIK BUDOWA DANE'!Y67-'WSKAŹNIK BUDOWA DANE'!Y$110)/('WSKAŹNIK BUDOWA DANE'!Y$111-'WSKAŹNIK BUDOWA DANE'!Y$110))</f>
        <v>68.810718817528922</v>
      </c>
      <c r="Z67" s="33">
        <f t="shared" si="25"/>
        <v>47.611481065082366</v>
      </c>
      <c r="AA67" s="33">
        <f t="shared" si="26"/>
        <v>59.061402961222399</v>
      </c>
      <c r="AB67" s="32">
        <f>1+99*(('WSKAŹNIK BUDOWA DANE'!AB67-'WSKAŹNIK BUDOWA DANE'!AB$110)/('WSKAŹNIK BUDOWA DANE'!AB$111-'WSKAŹNIK BUDOWA DANE'!AB$110))</f>
        <v>1</v>
      </c>
      <c r="AC67" s="32">
        <f>1+99*(('WSKAŹNIK BUDOWA DANE'!AC67-'WSKAŹNIK BUDOWA DANE'!AC$110)/('WSKAŹNIK BUDOWA DANE'!AC$111-'WSKAŹNIK BUDOWA DANE'!AC$110))</f>
        <v>1</v>
      </c>
      <c r="AD67" s="32">
        <f>1+99*(('WSKAŹNIK BUDOWA DANE'!AD67-'WSKAŹNIK BUDOWA DANE'!AD$110)/('WSKAŹNIK BUDOWA DANE'!AD$111-'WSKAŹNIK BUDOWA DANE'!AD$110))</f>
        <v>3.3157894736842106</v>
      </c>
      <c r="AE67" s="32">
        <f>1+99*(('WSKAŹNIK BUDOWA DANE'!AE67-'WSKAŹNIK BUDOWA DANE'!AE$110)/('WSKAŹNIK BUDOWA DANE'!AE$111-'WSKAŹNIK BUDOWA DANE'!AE$110))</f>
        <v>9.3578783013944822</v>
      </c>
      <c r="AF67" s="32">
        <f>1+99*(('WSKAŹNIK BUDOWA DANE'!AF67-'WSKAŹNIK BUDOWA DANE'!AF$110)/('WSKAŹNIK BUDOWA DANE'!AF$111-'WSKAŹNIK BUDOWA DANE'!AF$110))</f>
        <v>1</v>
      </c>
      <c r="AG67" s="33">
        <f t="shared" si="27"/>
        <v>13.584798114997598</v>
      </c>
      <c r="AH67" s="34">
        <f t="shared" si="28"/>
        <v>25.513779384977617</v>
      </c>
      <c r="AI67" s="35">
        <f t="shared" si="29"/>
        <v>26.509969512195124</v>
      </c>
      <c r="AJ67" s="30">
        <f t="shared" si="30"/>
        <v>59.787467890680936</v>
      </c>
      <c r="AK67" s="36">
        <v>4.4249999999999998</v>
      </c>
      <c r="AL67" s="37">
        <v>10</v>
      </c>
      <c r="AM67" s="37">
        <v>1</v>
      </c>
      <c r="AN67" s="36">
        <f t="shared" si="31"/>
        <v>5.5</v>
      </c>
      <c r="AO67" s="36">
        <f t="shared" si="32"/>
        <v>4.9625000000000004</v>
      </c>
      <c r="AP67" s="30">
        <f t="shared" si="33"/>
        <v>44.587500000000006</v>
      </c>
      <c r="AQ67" s="33">
        <f>'WSKAŹNIK BUDOWA DANE'!AQ67</f>
        <v>55.128048780487802</v>
      </c>
      <c r="AR67" s="38">
        <v>4.22063660525972E-2</v>
      </c>
      <c r="AS67" s="39">
        <v>30.174995800045</v>
      </c>
      <c r="AT67" s="40">
        <v>5.7063821698811399</v>
      </c>
      <c r="AU67" s="32">
        <v>27.3473184699032</v>
      </c>
      <c r="AV67" s="41">
        <f t="shared" si="34"/>
        <v>28.726385431721514</v>
      </c>
      <c r="AW67" s="30">
        <f t="shared" si="35"/>
        <v>28.835816899453629</v>
      </c>
    </row>
    <row r="68" spans="1:49" x14ac:dyDescent="0.3">
      <c r="A68" s="26">
        <v>61</v>
      </c>
      <c r="B68" s="26">
        <v>2411011</v>
      </c>
      <c r="C68" s="27" t="s">
        <v>126</v>
      </c>
      <c r="D68" s="44">
        <v>55492</v>
      </c>
      <c r="E68" s="29">
        <f t="shared" si="18"/>
        <v>51.83394319036033</v>
      </c>
      <c r="F68" s="48">
        <f t="shared" si="19"/>
        <v>15.738698032211472</v>
      </c>
      <c r="G68" s="30">
        <f t="shared" si="20"/>
        <v>47.661251897253209</v>
      </c>
      <c r="H68" s="31">
        <f t="shared" si="21"/>
        <v>33.289649255757382</v>
      </c>
      <c r="I68" s="32">
        <f>1+99*(('WSKAŹNIK BUDOWA DANE'!I68-'WSKAŹNIK BUDOWA DANE'!I$110)/('WSKAŹNIK BUDOWA DANE'!I$111-'WSKAŹNIK BUDOWA DANE'!I$110))</f>
        <v>60.510358673852288</v>
      </c>
      <c r="J68" s="32">
        <f>1+99*(('WSKAŹNIK BUDOWA DANE'!J68-'WSKAŹNIK BUDOWA DANE'!J$110)/('WSKAŹNIK BUDOWA DANE'!J$111-'WSKAŹNIK BUDOWA DANE'!J$110))</f>
        <v>39.528148201542621</v>
      </c>
      <c r="K68" s="33">
        <f t="shared" si="22"/>
        <v>48.90667056126938</v>
      </c>
      <c r="L68" s="32">
        <f>1+99*(('WSKAŹNIK BUDOWA DANE'!L68-'WSKAŹNIK BUDOWA DANE'!L$110)/('WSKAŹNIK BUDOWA DANE'!L$111-'WSKAŹNIK BUDOWA DANE'!L$110))</f>
        <v>4.0656136158226621</v>
      </c>
      <c r="M68" s="32">
        <f>1+99*(('WSKAŹNIK BUDOWA DANE'!M68-'WSKAŹNIK BUDOWA DANE'!M$110)/('WSKAŹNIK BUDOWA DANE'!M$111-'WSKAŹNIK BUDOWA DANE'!M$110))</f>
        <v>9.3027035428530294</v>
      </c>
      <c r="N68" s="32">
        <f>1+99*(('WSKAŹNIK BUDOWA DANE'!N68-'WSKAŹNIK BUDOWA DANE'!N$110)/('WSKAŹNIK BUDOWA DANE'!N$111-'WSKAŹNIK BUDOWA DANE'!N$110))</f>
        <v>12.522275377769024</v>
      </c>
      <c r="O68" s="32">
        <f>1+99*(('WSKAŹNIK BUDOWA DANE'!O68-'WSKAŹNIK BUDOWA DANE'!O$110)/('WSKAŹNIK BUDOWA DANE'!O$111-'WSKAŹNIK BUDOWA DANE'!O$110))</f>
        <v>78.13353993446151</v>
      </c>
      <c r="P68" s="32">
        <f>1+99*(('WSKAŹNIK BUDOWA DANE'!P68-'WSKAŹNIK BUDOWA DANE'!P$110)/('WSKAŹNIK BUDOWA DANE'!P$111-'WSKAŹNIK BUDOWA DANE'!P$110))</f>
        <v>30.51691861576608</v>
      </c>
      <c r="Q68" s="32">
        <f>1+99*(('WSKAŹNIK BUDOWA DANE'!Q68-'WSKAŹNIK BUDOWA DANE'!Q$110)/('WSKAŹNIK BUDOWA DANE'!Q$111-'WSKAŹNIK BUDOWA DANE'!Q$110))</f>
        <v>1</v>
      </c>
      <c r="R68" s="32">
        <f>1+99*(('WSKAŹNIK BUDOWA DANE'!R68-'WSKAŹNIK BUDOWA DANE'!R$110)/('WSKAŹNIK BUDOWA DANE'!R$111-'WSKAŹNIK BUDOWA DANE'!R$110))</f>
        <v>1</v>
      </c>
      <c r="S68" s="32">
        <f>1+99*(('WSKAŹNIK BUDOWA DANE'!S68-'WSKAŹNIK BUDOWA DANE'!S$110)/('WSKAŹNIK BUDOWA DANE'!S$111-'WSKAŹNIK BUDOWA DANE'!S$110))</f>
        <v>44.39679593454926</v>
      </c>
      <c r="T68" s="33">
        <f t="shared" si="23"/>
        <v>11.047896692032326</v>
      </c>
      <c r="U68" s="34">
        <f t="shared" si="24"/>
        <v>24.532420639293196</v>
      </c>
      <c r="V68" s="34">
        <f>1+99*(('WSKAŹNIK BUDOWA DANE'!V68-'WSKAŹNIK BUDOWA DANE'!V$110)/('WSKAŹNIK BUDOWA DANE'!V$111-'WSKAŹNIK BUDOWA DANE'!V$110))</f>
        <v>34.210814171412096</v>
      </c>
      <c r="W68" s="32">
        <f>1+99*(('WSKAŹNIK BUDOWA DANE'!W68-'WSKAŹNIK BUDOWA DANE'!W$110)/('WSKAŹNIK BUDOWA DANE'!W$111-'WSKAŹNIK BUDOWA DANE'!W$110))</f>
        <v>1.1815148481815143</v>
      </c>
      <c r="X68" s="32">
        <f>1+99*(('WSKAŹNIK BUDOWA DANE'!X68-'WSKAŹNIK BUDOWA DANE'!X$110)/('WSKAŹNIK BUDOWA DANE'!X$111-'WSKAŹNIK BUDOWA DANE'!X$110))</f>
        <v>58.411900490674164</v>
      </c>
      <c r="Y68" s="32">
        <f>1+99*(('WSKAŹNIK BUDOWA DANE'!Y68-'WSKAŹNIK BUDOWA DANE'!Y$110)/('WSKAŹNIK BUDOWA DANE'!Y$111-'WSKAŹNIK BUDOWA DANE'!Y$110))</f>
        <v>59.063587027352426</v>
      </c>
      <c r="Z68" s="33">
        <f t="shared" si="25"/>
        <v>58.736839956402008</v>
      </c>
      <c r="AA68" s="33">
        <f t="shared" si="26"/>
        <v>74.888604533223727</v>
      </c>
      <c r="AB68" s="32">
        <f>1+99*(('WSKAŹNIK BUDOWA DANE'!AB68-'WSKAŹNIK BUDOWA DANE'!AB$110)/('WSKAŹNIK BUDOWA DANE'!AB$111-'WSKAŹNIK BUDOWA DANE'!AB$110))</f>
        <v>4.7665887460815934</v>
      </c>
      <c r="AC68" s="32">
        <f>1+99*(('WSKAŹNIK BUDOWA DANE'!AC68-'WSKAŹNIK BUDOWA DANE'!AC$110)/('WSKAŹNIK BUDOWA DANE'!AC$111-'WSKAŹNIK BUDOWA DANE'!AC$110))</f>
        <v>1</v>
      </c>
      <c r="AD68" s="32">
        <f>1+99*(('WSKAŹNIK BUDOWA DANE'!AD68-'WSKAŹNIK BUDOWA DANE'!AD$110)/('WSKAŹNIK BUDOWA DANE'!AD$111-'WSKAŹNIK BUDOWA DANE'!AD$110))</f>
        <v>10.64912280701755</v>
      </c>
      <c r="AE68" s="32">
        <f>1+99*(('WSKAŹNIK BUDOWA DANE'!AE68-'WSKAŹNIK BUDOWA DANE'!AE$110)/('WSKAŹNIK BUDOWA DANE'!AE$111-'WSKAŹNIK BUDOWA DANE'!AE$110))</f>
        <v>7.9167597720480307</v>
      </c>
      <c r="AF68" s="32">
        <f>1+99*(('WSKAŹNIK BUDOWA DANE'!AF68-'WSKAŹNIK BUDOWA DANE'!AF$110)/('WSKAŹNIK BUDOWA DANE'!AF$111-'WSKAŹNIK BUDOWA DANE'!AF$110))</f>
        <v>1</v>
      </c>
      <c r="AG68" s="33">
        <f t="shared" si="27"/>
        <v>19.976811399653325</v>
      </c>
      <c r="AH68" s="34">
        <f t="shared" si="28"/>
        <v>43.956574984995882</v>
      </c>
      <c r="AI68" s="35">
        <f t="shared" si="29"/>
        <v>30.333140243902442</v>
      </c>
      <c r="AJ68" s="30">
        <f t="shared" si="30"/>
        <v>68.428559396976468</v>
      </c>
      <c r="AK68" s="36">
        <v>4.4249999999999998</v>
      </c>
      <c r="AL68" s="37">
        <v>10</v>
      </c>
      <c r="AM68" s="37">
        <v>1</v>
      </c>
      <c r="AN68" s="36">
        <f t="shared" si="31"/>
        <v>5.5</v>
      </c>
      <c r="AO68" s="36">
        <f t="shared" si="32"/>
        <v>4.9625000000000004</v>
      </c>
      <c r="AP68" s="30">
        <f t="shared" si="33"/>
        <v>44.587500000000006</v>
      </c>
      <c r="AQ68" s="33">
        <f>'WSKAŹNIK BUDOWA DANE'!AQ68</f>
        <v>64.685975609756099</v>
      </c>
      <c r="AR68" s="38">
        <v>2.3563809723672099E-2</v>
      </c>
      <c r="AS68" s="39">
        <v>17.2883970836169</v>
      </c>
      <c r="AT68" s="40">
        <v>2.32098924132218</v>
      </c>
      <c r="AU68" s="32">
        <v>11.7163945361213</v>
      </c>
      <c r="AV68" s="41">
        <f t="shared" si="34"/>
        <v>14.232276034731214</v>
      </c>
      <c r="AW68" s="30">
        <f t="shared" si="35"/>
        <v>14.284501644574338</v>
      </c>
    </row>
    <row r="69" spans="1:49" x14ac:dyDescent="0.3">
      <c r="A69" s="26">
        <v>62</v>
      </c>
      <c r="B69" s="26">
        <v>1463011</v>
      </c>
      <c r="C69" s="27" t="s">
        <v>103</v>
      </c>
      <c r="D69" s="44">
        <v>216159</v>
      </c>
      <c r="E69" s="29">
        <f t="shared" si="18"/>
        <v>36.113621456461892</v>
      </c>
      <c r="F69" s="48">
        <f t="shared" si="19"/>
        <v>11.971255671601183</v>
      </c>
      <c r="G69" s="30">
        <f t="shared" si="20"/>
        <v>52.671657383083136</v>
      </c>
      <c r="H69" s="31">
        <f t="shared" si="21"/>
        <v>36.533577929924448</v>
      </c>
      <c r="I69" s="32">
        <f>1+99*(('WSKAŹNIK BUDOWA DANE'!I69-'WSKAŹNIK BUDOWA DANE'!I$110)/('WSKAŹNIK BUDOWA DANE'!I$111-'WSKAŹNIK BUDOWA DANE'!I$110))</f>
        <v>25.552974077088638</v>
      </c>
      <c r="J69" s="32">
        <f>1+99*(('WSKAŹNIK BUDOWA DANE'!J69-'WSKAŹNIK BUDOWA DANE'!J$110)/('WSKAŹNIK BUDOWA DANE'!J$111-'WSKAŹNIK BUDOWA DANE'!J$110))</f>
        <v>1</v>
      </c>
      <c r="K69" s="33">
        <f t="shared" si="22"/>
        <v>5.0549949631120938</v>
      </c>
      <c r="L69" s="32">
        <f>1+99*(('WSKAŹNIK BUDOWA DANE'!L69-'WSKAŹNIK BUDOWA DANE'!L$110)/('WSKAŹNIK BUDOWA DANE'!L$111-'WSKAŹNIK BUDOWA DANE'!L$110))</f>
        <v>12.017993378805581</v>
      </c>
      <c r="M69" s="32">
        <f>1+99*(('WSKAŹNIK BUDOWA DANE'!M69-'WSKAŹNIK BUDOWA DANE'!M$110)/('WSKAŹNIK BUDOWA DANE'!M$111-'WSKAŹNIK BUDOWA DANE'!M$110))</f>
        <v>7.3943711573425182</v>
      </c>
      <c r="N69" s="32">
        <f>1+99*(('WSKAŹNIK BUDOWA DANE'!N69-'WSKAŹNIK BUDOWA DANE'!N$110)/('WSKAŹNIK BUDOWA DANE'!N$111-'WSKAŹNIK BUDOWA DANE'!N$110))</f>
        <v>15.789902462149541</v>
      </c>
      <c r="O69" s="32">
        <f>1+99*(('WSKAŹNIK BUDOWA DANE'!O69-'WSKAŹNIK BUDOWA DANE'!O$110)/('WSKAŹNIK BUDOWA DANE'!O$111-'WSKAŹNIK BUDOWA DANE'!O$110))</f>
        <v>24.343150170707446</v>
      </c>
      <c r="P69" s="32">
        <f>1+99*(('WSKAŹNIK BUDOWA DANE'!P69-'WSKAŹNIK BUDOWA DANE'!P$110)/('WSKAŹNIK BUDOWA DANE'!P$111-'WSKAŹNIK BUDOWA DANE'!P$110))</f>
        <v>16.155074253915753</v>
      </c>
      <c r="Q69" s="32">
        <f>1+99*(('WSKAŹNIK BUDOWA DANE'!Q69-'WSKAŹNIK BUDOWA DANE'!Q$110)/('WSKAŹNIK BUDOWA DANE'!Q$111-'WSKAŹNIK BUDOWA DANE'!Q$110))</f>
        <v>15.120938753417628</v>
      </c>
      <c r="R69" s="32">
        <f>1+99*(('WSKAŹNIK BUDOWA DANE'!R69-'WSKAŹNIK BUDOWA DANE'!R$110)/('WSKAŹNIK BUDOWA DANE'!R$111-'WSKAŹNIK BUDOWA DANE'!R$110))</f>
        <v>29.733307426477719</v>
      </c>
      <c r="S69" s="32">
        <f>1+99*(('WSKAŹNIK BUDOWA DANE'!S69-'WSKAŹNIK BUDOWA DANE'!S$110)/('WSKAŹNIK BUDOWA DANE'!S$111-'WSKAŹNIK BUDOWA DANE'!S$110))</f>
        <v>12.140757497952894</v>
      </c>
      <c r="T69" s="33">
        <f t="shared" si="23"/>
        <v>13.53313898288541</v>
      </c>
      <c r="U69" s="34">
        <f t="shared" si="24"/>
        <v>31.684446021513697</v>
      </c>
      <c r="V69" s="34">
        <f>1+99*(('WSKAŹNIK BUDOWA DANE'!V69-'WSKAŹNIK BUDOWA DANE'!V$110)/('WSKAŹNIK BUDOWA DANE'!V$111-'WSKAŹNIK BUDOWA DANE'!V$110))</f>
        <v>28.708941681817549</v>
      </c>
      <c r="W69" s="32">
        <f>1+99*(('WSKAŹNIK BUDOWA DANE'!W69-'WSKAŹNIK BUDOWA DANE'!W$110)/('WSKAŹNIK BUDOWA DANE'!W$111-'WSKAŹNIK BUDOWA DANE'!W$110))</f>
        <v>5.2137375470708838</v>
      </c>
      <c r="X69" s="32">
        <f>1+99*(('WSKAŹNIK BUDOWA DANE'!X69-'WSKAŹNIK BUDOWA DANE'!X$110)/('WSKAŹNIK BUDOWA DANE'!X$111-'WSKAŹNIK BUDOWA DANE'!X$110))</f>
        <v>29.509002345687662</v>
      </c>
      <c r="Y69" s="32">
        <f>1+99*(('WSKAŹNIK BUDOWA DANE'!Y69-'WSKAŹNIK BUDOWA DANE'!Y$110)/('WSKAŹNIK BUDOWA DANE'!Y$111-'WSKAŹNIK BUDOWA DANE'!Y$110))</f>
        <v>31.438124316249247</v>
      </c>
      <c r="Z69" s="33">
        <f t="shared" si="25"/>
        <v>30.458294177320887</v>
      </c>
      <c r="AA69" s="33">
        <f t="shared" si="26"/>
        <v>34.658869152930265</v>
      </c>
      <c r="AB69" s="32">
        <f>1+99*(('WSKAŹNIK BUDOWA DANE'!AB69-'WSKAŹNIK BUDOWA DANE'!AB$110)/('WSKAŹNIK BUDOWA DANE'!AB$111-'WSKAŹNIK BUDOWA DANE'!AB$110))</f>
        <v>1</v>
      </c>
      <c r="AC69" s="32">
        <f>1+99*(('WSKAŹNIK BUDOWA DANE'!AC69-'WSKAŹNIK BUDOWA DANE'!AC$110)/('WSKAŹNIK BUDOWA DANE'!AC$111-'WSKAŹNIK BUDOWA DANE'!AC$110))</f>
        <v>36.858942545690951</v>
      </c>
      <c r="AD69" s="32">
        <f>1+99*(('WSKAŹNIK BUDOWA DANE'!AD69-'WSKAŹNIK BUDOWA DANE'!AD$110)/('WSKAŹNIK BUDOWA DANE'!AD$111-'WSKAŹNIK BUDOWA DANE'!AD$110))</f>
        <v>42.812865497076118</v>
      </c>
      <c r="AE69" s="32">
        <f>1+99*(('WSKAŹNIK BUDOWA DANE'!AE69-'WSKAŹNIK BUDOWA DANE'!AE$110)/('WSKAŹNIK BUDOWA DANE'!AE$111-'WSKAŹNIK BUDOWA DANE'!AE$110))</f>
        <v>5.521343329253372</v>
      </c>
      <c r="AF69" s="32">
        <f>1+99*(('WSKAŹNIK BUDOWA DANE'!AF69-'WSKAŹNIK BUDOWA DANE'!AF$110)/('WSKAŹNIK BUDOWA DANE'!AF$111-'WSKAŹNIK BUDOWA DANE'!AF$110))</f>
        <v>30.994541484913317</v>
      </c>
      <c r="AG69" s="33">
        <f t="shared" si="27"/>
        <v>23.321162737827823</v>
      </c>
      <c r="AH69" s="34">
        <f t="shared" si="28"/>
        <v>53.605989871642485</v>
      </c>
      <c r="AI69" s="35">
        <f t="shared" si="29"/>
        <v>13.800609756097561</v>
      </c>
      <c r="AJ69" s="30">
        <f t="shared" si="30"/>
        <v>31.061902556112354</v>
      </c>
      <c r="AK69" s="36">
        <v>1</v>
      </c>
      <c r="AL69" s="37">
        <v>10</v>
      </c>
      <c r="AM69" s="37">
        <v>1</v>
      </c>
      <c r="AN69" s="36">
        <f t="shared" si="31"/>
        <v>5.5</v>
      </c>
      <c r="AO69" s="36">
        <f t="shared" si="32"/>
        <v>3.25</v>
      </c>
      <c r="AP69" s="30">
        <f t="shared" si="33"/>
        <v>25.75</v>
      </c>
      <c r="AQ69" s="33">
        <f>'WSKAŹNIK BUDOWA DANE'!AQ69</f>
        <v>28.064024390243901</v>
      </c>
      <c r="AR69" s="38">
        <v>5.9539556043128404E-4</v>
      </c>
      <c r="AS69" s="39">
        <v>1.4115649983535901</v>
      </c>
      <c r="AT69" s="40">
        <v>4.0997421717700898E-2</v>
      </c>
      <c r="AU69" s="32">
        <v>1.1892919356404901</v>
      </c>
      <c r="AV69" s="41">
        <f t="shared" si="34"/>
        <v>1.2956708182151462</v>
      </c>
      <c r="AW69" s="30">
        <f t="shared" si="35"/>
        <v>1.2968377821413499</v>
      </c>
    </row>
    <row r="70" spans="1:49" x14ac:dyDescent="0.3">
      <c r="A70" s="26">
        <v>63</v>
      </c>
      <c r="B70" s="26">
        <v>1012011</v>
      </c>
      <c r="C70" s="27" t="s">
        <v>140</v>
      </c>
      <c r="D70" s="44">
        <v>47070</v>
      </c>
      <c r="E70" s="29">
        <f t="shared" si="18"/>
        <v>27.415547906779572</v>
      </c>
      <c r="F70" s="48">
        <f t="shared" si="19"/>
        <v>9.8867251319930318</v>
      </c>
      <c r="G70" s="30">
        <f t="shared" si="20"/>
        <v>14.869308655286595</v>
      </c>
      <c r="H70" s="31">
        <f t="shared" si="21"/>
        <v>12.058887540938878</v>
      </c>
      <c r="I70" s="32">
        <f>1+99*(('WSKAŹNIK BUDOWA DANE'!I70-'WSKAŹNIK BUDOWA DANE'!I$110)/('WSKAŹNIK BUDOWA DANE'!I$111-'WSKAŹNIK BUDOWA DANE'!I$110))</f>
        <v>76.169553481048212</v>
      </c>
      <c r="J70" s="32">
        <f>1+99*(('WSKAŹNIK BUDOWA DANE'!J70-'WSKAŹNIK BUDOWA DANE'!J$110)/('WSKAŹNIK BUDOWA DANE'!J$111-'WSKAŹNIK BUDOWA DANE'!J$110))</f>
        <v>46.421797323135706</v>
      </c>
      <c r="K70" s="33">
        <f t="shared" si="22"/>
        <v>59.463665997741565</v>
      </c>
      <c r="L70" s="32">
        <f>1+99*(('WSKAŹNIK BUDOWA DANE'!L70-'WSKAŹNIK BUDOWA DANE'!L$110)/('WSKAŹNIK BUDOWA DANE'!L$111-'WSKAŹNIK BUDOWA DANE'!L$110))</f>
        <v>1</v>
      </c>
      <c r="M70" s="32">
        <f>1+99*(('WSKAŹNIK BUDOWA DANE'!M70-'WSKAŹNIK BUDOWA DANE'!M$110)/('WSKAŹNIK BUDOWA DANE'!M$111-'WSKAŹNIK BUDOWA DANE'!M$110))</f>
        <v>7.5255098789037582</v>
      </c>
      <c r="N70" s="32">
        <f>1+99*(('WSKAŹNIK BUDOWA DANE'!N70-'WSKAŹNIK BUDOWA DANE'!N$110)/('WSKAŹNIK BUDOWA DANE'!N$111-'WSKAŹNIK BUDOWA DANE'!N$110))</f>
        <v>14.583898560933864</v>
      </c>
      <c r="O70" s="32">
        <f>1+99*(('WSKAŹNIK BUDOWA DANE'!O70-'WSKAŹNIK BUDOWA DANE'!O$110)/('WSKAŹNIK BUDOWA DANE'!O$111-'WSKAŹNIK BUDOWA DANE'!O$110))</f>
        <v>45.693827312779625</v>
      </c>
      <c r="P70" s="32">
        <f>1+99*(('WSKAŹNIK BUDOWA DANE'!P70-'WSKAŹNIK BUDOWA DANE'!P$110)/('WSKAŹNIK BUDOWA DANE'!P$111-'WSKAŹNIK BUDOWA DANE'!P$110))</f>
        <v>1</v>
      </c>
      <c r="Q70" s="32">
        <f>1+99*(('WSKAŹNIK BUDOWA DANE'!Q70-'WSKAŹNIK BUDOWA DANE'!Q$110)/('WSKAŹNIK BUDOWA DANE'!Q$111-'WSKAŹNIK BUDOWA DANE'!Q$110))</f>
        <v>1</v>
      </c>
      <c r="R70" s="32">
        <f>1+99*(('WSKAŹNIK BUDOWA DANE'!R70-'WSKAŹNIK BUDOWA DANE'!R$110)/('WSKAŹNIK BUDOWA DANE'!R$111-'WSKAŹNIK BUDOWA DANE'!R$110))</f>
        <v>1</v>
      </c>
      <c r="S70" s="32">
        <f>1+99*(('WSKAŹNIK BUDOWA DANE'!S70-'WSKAŹNIK BUDOWA DANE'!S$110)/('WSKAŹNIK BUDOWA DANE'!S$111-'WSKAŹNIK BUDOWA DANE'!S$110))</f>
        <v>52.161567877629082</v>
      </c>
      <c r="T70" s="33">
        <f t="shared" si="23"/>
        <v>6.2964622230294074</v>
      </c>
      <c r="U70" s="34">
        <f t="shared" si="24"/>
        <v>10.858751858853493</v>
      </c>
      <c r="V70" s="34">
        <f>1+99*(('WSKAŹNIK BUDOWA DANE'!V70-'WSKAŹNIK BUDOWA DANE'!V$110)/('WSKAŹNIK BUDOWA DANE'!V$111-'WSKAŹNIK BUDOWA DANE'!V$110))</f>
        <v>20.576529636711278</v>
      </c>
      <c r="W70" s="32">
        <f>1+99*(('WSKAŹNIK BUDOWA DANE'!W70-'WSKAŹNIK BUDOWA DANE'!W$110)/('WSKAŹNIK BUDOWA DANE'!W$111-'WSKAŹNIK BUDOWA DANE'!W$110))</f>
        <v>1</v>
      </c>
      <c r="X70" s="32">
        <f>1+99*(('WSKAŹNIK BUDOWA DANE'!X70-'WSKAŹNIK BUDOWA DANE'!X$110)/('WSKAŹNIK BUDOWA DANE'!X$111-'WSKAŹNIK BUDOWA DANE'!X$110))</f>
        <v>6.8720047406773759</v>
      </c>
      <c r="Y70" s="32">
        <f>1+99*(('WSKAŹNIK BUDOWA DANE'!Y70-'WSKAŹNIK BUDOWA DANE'!Y$110)/('WSKAŹNIK BUDOWA DANE'!Y$111-'WSKAŹNIK BUDOWA DANE'!Y$110))</f>
        <v>100</v>
      </c>
      <c r="Z70" s="33">
        <f t="shared" si="25"/>
        <v>26.214508846586035</v>
      </c>
      <c r="AA70" s="33">
        <f t="shared" si="26"/>
        <v>28.621558670277086</v>
      </c>
      <c r="AB70" s="32">
        <f>1+99*(('WSKAŹNIK BUDOWA DANE'!AB70-'WSKAŹNIK BUDOWA DANE'!AB$110)/('WSKAŹNIK BUDOWA DANE'!AB$111-'WSKAŹNIK BUDOWA DANE'!AB$110))</f>
        <v>5.5322192668304222</v>
      </c>
      <c r="AC70" s="32">
        <f>1+99*(('WSKAŹNIK BUDOWA DANE'!AC70-'WSKAŹNIK BUDOWA DANE'!AC$110)/('WSKAŹNIK BUDOWA DANE'!AC$111-'WSKAŹNIK BUDOWA DANE'!AC$110))</f>
        <v>1</v>
      </c>
      <c r="AD70" s="32">
        <f>1+99*(('WSKAŹNIK BUDOWA DANE'!AD70-'WSKAŹNIK BUDOWA DANE'!AD$110)/('WSKAŹNIK BUDOWA DANE'!AD$111-'WSKAŹNIK BUDOWA DANE'!AD$110))</f>
        <v>7.947368421052631</v>
      </c>
      <c r="AE70" s="32">
        <f>1+99*(('WSKAŹNIK BUDOWA DANE'!AE70-'WSKAŹNIK BUDOWA DANE'!AE$110)/('WSKAŹNIK BUDOWA DANE'!AE$111-'WSKAŹNIK BUDOWA DANE'!AE$110))</f>
        <v>7.724086795628982</v>
      </c>
      <c r="AF70" s="32">
        <f>1+99*(('WSKAŹNIK BUDOWA DANE'!AF70-'WSKAŹNIK BUDOWA DANE'!AF$110)/('WSKAŹNIK BUDOWA DANE'!AF$111-'WSKAŹNIK BUDOWA DANE'!AF$110))</f>
        <v>1</v>
      </c>
      <c r="AG70" s="33">
        <f t="shared" si="27"/>
        <v>7.462154736808313</v>
      </c>
      <c r="AH70" s="34">
        <f t="shared" si="28"/>
        <v>7.8481933908408497</v>
      </c>
      <c r="AI70" s="35">
        <f t="shared" si="29"/>
        <v>28.64289634146342</v>
      </c>
      <c r="AJ70" s="30">
        <f t="shared" si="30"/>
        <v>64.608287362614249</v>
      </c>
      <c r="AK70" s="36">
        <v>4.4249999999999998</v>
      </c>
      <c r="AL70" s="37">
        <v>10</v>
      </c>
      <c r="AM70" s="37">
        <v>1</v>
      </c>
      <c r="AN70" s="36">
        <f t="shared" si="31"/>
        <v>5.5</v>
      </c>
      <c r="AO70" s="36">
        <f t="shared" si="32"/>
        <v>4.9625000000000004</v>
      </c>
      <c r="AP70" s="30">
        <f t="shared" si="33"/>
        <v>44.587500000000006</v>
      </c>
      <c r="AQ70" s="33">
        <f>'WSKAŹNIK BUDOWA DANE'!AQ70</f>
        <v>60.460365853658537</v>
      </c>
      <c r="AR70" s="38">
        <v>2.1650798471704799E-2</v>
      </c>
      <c r="AS70" s="39">
        <v>15.9660350690329</v>
      </c>
      <c r="AT70" s="40">
        <v>2.5045603870380702</v>
      </c>
      <c r="AU70" s="32">
        <v>12.5639731409315</v>
      </c>
      <c r="AV70" s="41">
        <f t="shared" si="34"/>
        <v>14.163221235810015</v>
      </c>
      <c r="AW70" s="30">
        <f t="shared" si="35"/>
        <v>14.215174297757615</v>
      </c>
    </row>
    <row r="71" spans="1:49" x14ac:dyDescent="0.3">
      <c r="A71" s="26">
        <v>64</v>
      </c>
      <c r="B71" s="26">
        <v>2472011</v>
      </c>
      <c r="C71" s="27" t="s">
        <v>117</v>
      </c>
      <c r="D71" s="44">
        <v>139844</v>
      </c>
      <c r="E71" s="29">
        <f t="shared" si="18"/>
        <v>22.548171886178896</v>
      </c>
      <c r="F71" s="48">
        <f t="shared" si="19"/>
        <v>8.7202376443045555</v>
      </c>
      <c r="G71" s="30">
        <f t="shared" si="20"/>
        <v>33.170707222360527</v>
      </c>
      <c r="H71" s="31">
        <f t="shared" si="21"/>
        <v>23.907914881538929</v>
      </c>
      <c r="I71" s="32">
        <f>1+99*(('WSKAŹNIK BUDOWA DANE'!I71-'WSKAŹNIK BUDOWA DANE'!I$110)/('WSKAŹNIK BUDOWA DANE'!I$111-'WSKAŹNIK BUDOWA DANE'!I$110))</f>
        <v>11.963883916027438</v>
      </c>
      <c r="J71" s="32">
        <f>1+99*(('WSKAŹNIK BUDOWA DANE'!J71-'WSKAŹNIK BUDOWA DANE'!J$110)/('WSKAŹNIK BUDOWA DANE'!J$111-'WSKAŹNIK BUDOWA DANE'!J$110))</f>
        <v>16.288492892079724</v>
      </c>
      <c r="K71" s="33">
        <f t="shared" si="22"/>
        <v>13.959714829747771</v>
      </c>
      <c r="L71" s="32">
        <f>1+99*(('WSKAŹNIK BUDOWA DANE'!L71-'WSKAŹNIK BUDOWA DANE'!L$110)/('WSKAŹNIK BUDOWA DANE'!L$111-'WSKAŹNIK BUDOWA DANE'!L$110))</f>
        <v>5.0549238382109349</v>
      </c>
      <c r="M71" s="32">
        <f>1+99*(('WSKAŹNIK BUDOWA DANE'!M71-'WSKAŹNIK BUDOWA DANE'!M$110)/('WSKAŹNIK BUDOWA DANE'!M$111-'WSKAŹNIK BUDOWA DANE'!M$110))</f>
        <v>4.2946256185463731</v>
      </c>
      <c r="N71" s="32">
        <f>1+99*(('WSKAŹNIK BUDOWA DANE'!N71-'WSKAŹNIK BUDOWA DANE'!N$110)/('WSKAŹNIK BUDOWA DANE'!N$111-'WSKAŹNIK BUDOWA DANE'!N$110))</f>
        <v>10.144390967980874</v>
      </c>
      <c r="O71" s="32">
        <f>1+99*(('WSKAŹNIK BUDOWA DANE'!O71-'WSKAŹNIK BUDOWA DANE'!O$110)/('WSKAŹNIK BUDOWA DANE'!O$111-'WSKAŹNIK BUDOWA DANE'!O$110))</f>
        <v>38.004837608986804</v>
      </c>
      <c r="P71" s="32">
        <f>1+99*(('WSKAŹNIK BUDOWA DANE'!P71-'WSKAŹNIK BUDOWA DANE'!P$110)/('WSKAŹNIK BUDOWA DANE'!P$111-'WSKAŹNIK BUDOWA DANE'!P$110))</f>
        <v>12.71271450921088</v>
      </c>
      <c r="Q71" s="32">
        <f>1+99*(('WSKAŹNIK BUDOWA DANE'!Q71-'WSKAŹNIK BUDOWA DANE'!Q$110)/('WSKAŹNIK BUDOWA DANE'!Q$111-'WSKAŹNIK BUDOWA DANE'!Q$110))</f>
        <v>1</v>
      </c>
      <c r="R71" s="32">
        <f>1+99*(('WSKAŹNIK BUDOWA DANE'!R71-'WSKAŹNIK BUDOWA DANE'!R$110)/('WSKAŹNIK BUDOWA DANE'!R$111-'WSKAŹNIK BUDOWA DANE'!R$110))</f>
        <v>1</v>
      </c>
      <c r="S71" s="32">
        <f>1+99*(('WSKAŹNIK BUDOWA DANE'!S71-'WSKAŹNIK BUDOWA DANE'!S$110)/('WSKAŹNIK BUDOWA DANE'!S$111-'WSKAŹNIK BUDOWA DANE'!S$110))</f>
        <v>1</v>
      </c>
      <c r="T71" s="33">
        <f t="shared" si="23"/>
        <v>4.8501786592148139</v>
      </c>
      <c r="U71" s="34">
        <f t="shared" si="24"/>
        <v>6.6966398602122394</v>
      </c>
      <c r="V71" s="34">
        <f>1+99*(('WSKAŹNIK BUDOWA DANE'!V71-'WSKAŹNIK BUDOWA DANE'!V$110)/('WSKAŹNIK BUDOWA DANE'!V$111-'WSKAŹNIK BUDOWA DANE'!V$110))</f>
        <v>50.4193842781957</v>
      </c>
      <c r="W71" s="32">
        <f>1+99*(('WSKAŹNIK BUDOWA DANE'!W71-'WSKAŹNIK BUDOWA DANE'!W$110)/('WSKAŹNIK BUDOWA DANE'!W$111-'WSKAŹNIK BUDOWA DANE'!W$110))</f>
        <v>12.163163163163157</v>
      </c>
      <c r="X71" s="32">
        <f>1+99*(('WSKAŹNIK BUDOWA DANE'!X71-'WSKAŹNIK BUDOWA DANE'!X$110)/('WSKAŹNIK BUDOWA DANE'!X$111-'WSKAŹNIK BUDOWA DANE'!X$110))</f>
        <v>65.232889473483056</v>
      </c>
      <c r="Y71" s="32">
        <f>1+99*(('WSKAŹNIK BUDOWA DANE'!Y71-'WSKAŹNIK BUDOWA DANE'!Y$110)/('WSKAŹNIK BUDOWA DANE'!Y$111-'WSKAŹNIK BUDOWA DANE'!Y$110))</f>
        <v>26.66102849214246</v>
      </c>
      <c r="Z71" s="33">
        <f t="shared" si="25"/>
        <v>41.70342821492391</v>
      </c>
      <c r="AA71" s="33">
        <f t="shared" si="26"/>
        <v>50.656465711921378</v>
      </c>
      <c r="AB71" s="32">
        <f>1+99*(('WSKAŹNIK BUDOWA DANE'!AB71-'WSKAŹNIK BUDOWA DANE'!AB$110)/('WSKAŹNIK BUDOWA DANE'!AB$111-'WSKAŹNIK BUDOWA DANE'!AB$110))</f>
        <v>2.6658620212053288</v>
      </c>
      <c r="AC71" s="32">
        <f>1+99*(('WSKAŹNIK BUDOWA DANE'!AC71-'WSKAŹNIK BUDOWA DANE'!AC$110)/('WSKAŹNIK BUDOWA DANE'!AC$111-'WSKAŹNIK BUDOWA DANE'!AC$110))</f>
        <v>1</v>
      </c>
      <c r="AD71" s="32">
        <f>1+99*(('WSKAŹNIK BUDOWA DANE'!AD71-'WSKAŹNIK BUDOWA DANE'!AD$110)/('WSKAŹNIK BUDOWA DANE'!AD$111-'WSKAŹNIK BUDOWA DANE'!AD$110))</f>
        <v>16.438596491228076</v>
      </c>
      <c r="AE71" s="32">
        <f>1+99*(('WSKAŹNIK BUDOWA DANE'!AE71-'WSKAŹNIK BUDOWA DANE'!AE$110)/('WSKAŹNIK BUDOWA DANE'!AE$111-'WSKAŹNIK BUDOWA DANE'!AE$110))</f>
        <v>1</v>
      </c>
      <c r="AF71" s="32">
        <f>1+99*(('WSKAŹNIK BUDOWA DANE'!AF71-'WSKAŹNIK BUDOWA DANE'!AF$110)/('WSKAŹNIK BUDOWA DANE'!AF$111-'WSKAŹNIK BUDOWA DANE'!AF$110))</f>
        <v>1</v>
      </c>
      <c r="AG71" s="33">
        <f t="shared" si="27"/>
        <v>18.769622107625125</v>
      </c>
      <c r="AH71" s="34">
        <f t="shared" si="28"/>
        <v>40.473486891788639</v>
      </c>
      <c r="AI71" s="35">
        <f t="shared" si="29"/>
        <v>11.385975609756098</v>
      </c>
      <c r="AJ71" s="30">
        <f t="shared" si="30"/>
        <v>25.604371078452019</v>
      </c>
      <c r="AK71" s="36">
        <v>1</v>
      </c>
      <c r="AL71" s="37">
        <v>10</v>
      </c>
      <c r="AM71" s="37">
        <v>1</v>
      </c>
      <c r="AN71" s="36">
        <f t="shared" si="31"/>
        <v>5.5</v>
      </c>
      <c r="AO71" s="36">
        <f t="shared" si="32"/>
        <v>3.25</v>
      </c>
      <c r="AP71" s="30">
        <f t="shared" si="33"/>
        <v>25.75</v>
      </c>
      <c r="AQ71" s="33">
        <f>'WSKAŹNIK BUDOWA DANE'!AQ71</f>
        <v>22.027439024390244</v>
      </c>
      <c r="AR71" s="38">
        <v>1.8718310611937201E-2</v>
      </c>
      <c r="AS71" s="39">
        <v>13.9389635868355</v>
      </c>
      <c r="AT71" s="40">
        <v>1.16716306252338</v>
      </c>
      <c r="AU71" s="32">
        <v>6.3889865766301401</v>
      </c>
      <c r="AV71" s="41">
        <f t="shared" si="34"/>
        <v>9.4369407780502854</v>
      </c>
      <c r="AW71" s="30">
        <f t="shared" si="35"/>
        <v>9.4702399909889721</v>
      </c>
    </row>
    <row r="72" spans="1:49" x14ac:dyDescent="0.3">
      <c r="A72" s="26">
        <v>65</v>
      </c>
      <c r="B72" s="26">
        <v>2215021</v>
      </c>
      <c r="C72" s="27" t="s">
        <v>130</v>
      </c>
      <c r="D72" s="44">
        <v>47812</v>
      </c>
      <c r="E72" s="29">
        <f t="shared" ref="E72:E103" si="36">1+99*((F72-F$110)/(F$111-F$110))</f>
        <v>10.234892344967401</v>
      </c>
      <c r="F72" s="48">
        <f t="shared" ref="F72:F103" si="37">((0.5*G72)+(0.3*AJ72)+(0.2*AW72))/3</f>
        <v>5.7693075216999858</v>
      </c>
      <c r="G72" s="30">
        <f t="shared" ref="G72:G103" si="38">1+99*((H72-H$110)/(H$111-H$110))</f>
        <v>12.936725317002011</v>
      </c>
      <c r="H72" s="31">
        <f t="shared" ref="H72:H108" si="39">GEOMEAN(U72,V72,AH72)</f>
        <v>10.80765896792041</v>
      </c>
      <c r="I72" s="32">
        <f>1+99*(('WSKAŹNIK BUDOWA DANE'!I72-'WSKAŹNIK BUDOWA DANE'!I$110)/('WSKAŹNIK BUDOWA DANE'!I$111-'WSKAŹNIK BUDOWA DANE'!I$110))</f>
        <v>1</v>
      </c>
      <c r="J72" s="32">
        <f>1+99*(('WSKAŹNIK BUDOWA DANE'!J72-'WSKAŹNIK BUDOWA DANE'!J$110)/('WSKAŹNIK BUDOWA DANE'!J$111-'WSKAŹNIK BUDOWA DANE'!J$110))</f>
        <v>1</v>
      </c>
      <c r="K72" s="33">
        <f t="shared" ref="K72:K103" si="40">GEOMEAN(I72:J72)</f>
        <v>1</v>
      </c>
      <c r="L72" s="32">
        <f>1+99*(('WSKAŹNIK BUDOWA DANE'!L72-'WSKAŹNIK BUDOWA DANE'!L$110)/('WSKAŹNIK BUDOWA DANE'!L$111-'WSKAŹNIK BUDOWA DANE'!L$110))</f>
        <v>6.9300674436414393</v>
      </c>
      <c r="M72" s="32">
        <f>1+99*(('WSKAŹNIK BUDOWA DANE'!M72-'WSKAŹNIK BUDOWA DANE'!M$110)/('WSKAŹNIK BUDOWA DANE'!M$111-'WSKAŹNIK BUDOWA DANE'!M$110))</f>
        <v>1</v>
      </c>
      <c r="N72" s="32">
        <f>1+99*(('WSKAŹNIK BUDOWA DANE'!N72-'WSKAŹNIK BUDOWA DANE'!N$110)/('WSKAŹNIK BUDOWA DANE'!N$111-'WSKAŹNIK BUDOWA DANE'!N$110))</f>
        <v>14.373088456102144</v>
      </c>
      <c r="O72" s="32">
        <f>1+99*(('WSKAŹNIK BUDOWA DANE'!O72-'WSKAŹNIK BUDOWA DANE'!O$110)/('WSKAŹNIK BUDOWA DANE'!O$111-'WSKAŹNIK BUDOWA DANE'!O$110))</f>
        <v>32.613912528799275</v>
      </c>
      <c r="P72" s="32">
        <f>1+99*(('WSKAŹNIK BUDOWA DANE'!P72-'WSKAŹNIK BUDOWA DANE'!P$110)/('WSKAŹNIK BUDOWA DANE'!P$111-'WSKAŹNIK BUDOWA DANE'!P$110))</f>
        <v>35.258195595793602</v>
      </c>
      <c r="Q72" s="32">
        <f>1+99*(('WSKAŹNIK BUDOWA DANE'!Q72-'WSKAŹNIK BUDOWA DANE'!Q$110)/('WSKAŹNIK BUDOWA DANE'!Q$111-'WSKAŹNIK BUDOWA DANE'!Q$110))</f>
        <v>1</v>
      </c>
      <c r="R72" s="32">
        <f>1+99*(('WSKAŹNIK BUDOWA DANE'!R72-'WSKAŹNIK BUDOWA DANE'!R$110)/('WSKAŹNIK BUDOWA DANE'!R$111-'WSKAŹNIK BUDOWA DANE'!R$110))</f>
        <v>1</v>
      </c>
      <c r="S72" s="32">
        <f>1+99*(('WSKAŹNIK BUDOWA DANE'!S72-'WSKAŹNIK BUDOWA DANE'!S$110)/('WSKAŹNIK BUDOWA DANE'!S$111-'WSKAŹNIK BUDOWA DANE'!S$110))</f>
        <v>1</v>
      </c>
      <c r="T72" s="33">
        <f t="shared" ref="T72:T103" si="41">GEOMEAN(K72:S72)</f>
        <v>3.6484266219323001</v>
      </c>
      <c r="U72" s="34">
        <f t="shared" ref="U72:U103" si="42">1+99*((T72-T$110)/(T$111-T$110))</f>
        <v>3.2382402082292403</v>
      </c>
      <c r="V72" s="34">
        <f>1+99*(('WSKAŹNIK BUDOWA DANE'!V72-'WSKAŹNIK BUDOWA DANE'!V$110)/('WSKAŹNIK BUDOWA DANE'!V$111-'WSKAŹNIK BUDOWA DANE'!V$110))</f>
        <v>58.818157575504046</v>
      </c>
      <c r="W72" s="32">
        <f>1+99*(('WSKAŹNIK BUDOWA DANE'!W72-'WSKAŹNIK BUDOWA DANE'!W$110)/('WSKAŹNIK BUDOWA DANE'!W$111-'WSKAŹNIK BUDOWA DANE'!W$110))</f>
        <v>3.7227227227227213</v>
      </c>
      <c r="X72" s="32">
        <f>1+99*(('WSKAŹNIK BUDOWA DANE'!X72-'WSKAŹNIK BUDOWA DANE'!X$110)/('WSKAŹNIK BUDOWA DANE'!X$111-'WSKAŹNIK BUDOWA DANE'!X$110))</f>
        <v>13.572139869277985</v>
      </c>
      <c r="Y72" s="32">
        <f>1+99*(('WSKAŹNIK BUDOWA DANE'!Y72-'WSKAŹNIK BUDOWA DANE'!Y$110)/('WSKAŹNIK BUDOWA DANE'!Y$111-'WSKAŹNIK BUDOWA DANE'!Y$110))</f>
        <v>66.349390753973921</v>
      </c>
      <c r="Z72" s="33">
        <f t="shared" ref="Z72:Z103" si="43">GEOMEAN(X72:Y72)</f>
        <v>30.008385687242718</v>
      </c>
      <c r="AA72" s="33">
        <f t="shared" ref="AA72:AA103" si="44">1+99*((Z72-Z$110)/(Z$111-Z$110))</f>
        <v>34.018818577395322</v>
      </c>
      <c r="AB72" s="32">
        <f>1+99*(('WSKAŹNIK BUDOWA DANE'!AB72-'WSKAŹNIK BUDOWA DANE'!AB$110)/('WSKAŹNIK BUDOWA DANE'!AB$111-'WSKAŹNIK BUDOWA DANE'!AB$110))</f>
        <v>1</v>
      </c>
      <c r="AC72" s="32">
        <f>1+99*(('WSKAŹNIK BUDOWA DANE'!AC72-'WSKAŹNIK BUDOWA DANE'!AC$110)/('WSKAŹNIK BUDOWA DANE'!AC$111-'WSKAŹNIK BUDOWA DANE'!AC$110))</f>
        <v>1</v>
      </c>
      <c r="AD72" s="32">
        <f>1+99*(('WSKAŹNIK BUDOWA DANE'!AD72-'WSKAŹNIK BUDOWA DANE'!AD$110)/('WSKAŹNIK BUDOWA DANE'!AD$111-'WSKAŹNIK BUDOWA DANE'!AD$110))</f>
        <v>1</v>
      </c>
      <c r="AE72" s="32">
        <f>1+99*(('WSKAŹNIK BUDOWA DANE'!AE72-'WSKAŹNIK BUDOWA DANE'!AE$110)/('WSKAŹNIK BUDOWA DANE'!AE$111-'WSKAŹNIK BUDOWA DANE'!AE$110))</f>
        <v>1</v>
      </c>
      <c r="AF72" s="32">
        <f>1+99*(('WSKAŹNIK BUDOWA DANE'!AF72-'WSKAŹNIK BUDOWA DANE'!AF$110)/('WSKAŹNIK BUDOWA DANE'!AF$111-'WSKAŹNIK BUDOWA DANE'!AF$110))</f>
        <v>1</v>
      </c>
      <c r="AG72" s="33">
        <f t="shared" ref="AG72:AG103" si="45">AVERAGE(W72,X72,AA72,AB72,AC72,AD72,AE72,AF72)</f>
        <v>7.0392101461745034</v>
      </c>
      <c r="AH72" s="34">
        <f t="shared" ref="AH72:AH103" si="46">1+99*((AG72-AG$110)/(AG$111-AG$110))</f>
        <v>6.6278766787467704</v>
      </c>
      <c r="AI72" s="35">
        <f t="shared" ref="AI72:AI108" si="47">((0.2*AP72)+(0.8*AQ72))/2</f>
        <v>12.424603658536586</v>
      </c>
      <c r="AJ72" s="30">
        <f t="shared" ref="AJ72:AJ103" si="48">1+99*((AI72-AI$110)/(AI$111-AI$110))</f>
        <v>27.951867604328974</v>
      </c>
      <c r="AK72" s="36">
        <v>4.4249999999999998</v>
      </c>
      <c r="AL72" s="37">
        <v>10</v>
      </c>
      <c r="AM72" s="37">
        <v>1</v>
      </c>
      <c r="AN72" s="36">
        <f t="shared" ref="AN72:AN103" si="49">AVERAGE(AL72:AM72)</f>
        <v>5.5</v>
      </c>
      <c r="AO72" s="36">
        <f t="shared" ref="AO72:AO103" si="50">AVERAGE(AN72,AK72)</f>
        <v>4.9625000000000004</v>
      </c>
      <c r="AP72" s="30">
        <f t="shared" ref="AP72:AP103" si="51">1+99*((AO72-AO$110)/(AO$111-AO$110))</f>
        <v>44.587500000000006</v>
      </c>
      <c r="AQ72" s="33">
        <f>'WSKAŹNIK BUDOWA DANE'!AQ72</f>
        <v>19.914634146341463</v>
      </c>
      <c r="AR72" s="38">
        <v>2.7917638225531199E-2</v>
      </c>
      <c r="AS72" s="39">
        <v>20.2979650738476</v>
      </c>
      <c r="AT72" s="40">
        <v>1.3782633034214899</v>
      </c>
      <c r="AU72" s="32">
        <v>7.3636716065554202</v>
      </c>
      <c r="AV72" s="41">
        <f t="shared" ref="AV72:AV103" si="52">GEOMEAN(AS72,AU72)</f>
        <v>12.225692172026299</v>
      </c>
      <c r="AW72" s="30">
        <f t="shared" ref="AW72:AW103" si="53">1+99*((AV72-AV$110)/(AV$111-AV$110))</f>
        <v>12.269998126501287</v>
      </c>
    </row>
    <row r="73" spans="1:49" x14ac:dyDescent="0.3">
      <c r="A73" s="26">
        <v>66</v>
      </c>
      <c r="B73" s="26">
        <v>2473011</v>
      </c>
      <c r="C73" s="27" t="s">
        <v>97</v>
      </c>
      <c r="D73" s="44">
        <v>139595</v>
      </c>
      <c r="E73" s="29">
        <f t="shared" si="36"/>
        <v>40.699025299630733</v>
      </c>
      <c r="F73" s="48">
        <f t="shared" si="37"/>
        <v>13.070167320591681</v>
      </c>
      <c r="G73" s="30">
        <f t="shared" si="38"/>
        <v>48.644843571769549</v>
      </c>
      <c r="H73" s="31">
        <f t="shared" si="39"/>
        <v>33.926464229247905</v>
      </c>
      <c r="I73" s="32">
        <f>1+99*(('WSKAŹNIK BUDOWA DANE'!I73-'WSKAŹNIK BUDOWA DANE'!I$110)/('WSKAŹNIK BUDOWA DANE'!I$111-'WSKAŹNIK BUDOWA DANE'!I$110))</f>
        <v>17.052720791027877</v>
      </c>
      <c r="J73" s="32">
        <f>1+99*(('WSKAŹNIK BUDOWA DANE'!J73-'WSKAŹNIK BUDOWA DANE'!J$110)/('WSKAŹNIK BUDOWA DANE'!J$111-'WSKAŹNIK BUDOWA DANE'!J$110))</f>
        <v>31.631526917153124</v>
      </c>
      <c r="K73" s="33">
        <f t="shared" si="40"/>
        <v>23.225063976490894</v>
      </c>
      <c r="L73" s="32">
        <f>1+99*(('WSKAŹNIK BUDOWA DANE'!L73-'WSKAŹNIK BUDOWA DANE'!L$110)/('WSKAŹNIK BUDOWA DANE'!L$111-'WSKAŹNIK BUDOWA DANE'!L$110))</f>
        <v>7.0932351004416789</v>
      </c>
      <c r="M73" s="32">
        <f>1+99*(('WSKAŹNIK BUDOWA DANE'!M73-'WSKAŹNIK BUDOWA DANE'!M$110)/('WSKAŹNIK BUDOWA DANE'!M$111-'WSKAŹNIK BUDOWA DANE'!M$110))</f>
        <v>7.60100469214514</v>
      </c>
      <c r="N73" s="32">
        <f>1+99*(('WSKAŹNIK BUDOWA DANE'!N73-'WSKAŹNIK BUDOWA DANE'!N$110)/('WSKAŹNIK BUDOWA DANE'!N$111-'WSKAŹNIK BUDOWA DANE'!N$110))</f>
        <v>28.482106318843417</v>
      </c>
      <c r="O73" s="32">
        <f>1+99*(('WSKAŹNIK BUDOWA DANE'!O73-'WSKAŹNIK BUDOWA DANE'!O$110)/('WSKAŹNIK BUDOWA DANE'!O$111-'WSKAŹNIK BUDOWA DANE'!O$110))</f>
        <v>71.322016867292177</v>
      </c>
      <c r="P73" s="32">
        <f>1+99*(('WSKAŹNIK BUDOWA DANE'!P73-'WSKAŹNIK BUDOWA DANE'!P$110)/('WSKAŹNIK BUDOWA DANE'!P$111-'WSKAŹNIK BUDOWA DANE'!P$110))</f>
        <v>24.467213694273934</v>
      </c>
      <c r="Q73" s="32">
        <f>1+99*(('WSKAŹNIK BUDOWA DANE'!Q73-'WSKAŹNIK BUDOWA DANE'!Q$110)/('WSKAŹNIK BUDOWA DANE'!Q$111-'WSKAŹNIK BUDOWA DANE'!Q$110))</f>
        <v>1</v>
      </c>
      <c r="R73" s="32">
        <f>1+99*(('WSKAŹNIK BUDOWA DANE'!R73-'WSKAŹNIK BUDOWA DANE'!R$110)/('WSKAŹNIK BUDOWA DANE'!R$111-'WSKAŹNIK BUDOWA DANE'!R$110))</f>
        <v>1</v>
      </c>
      <c r="S73" s="32">
        <f>1+99*(('WSKAŹNIK BUDOWA DANE'!S73-'WSKAŹNIK BUDOWA DANE'!S$110)/('WSKAŹNIK BUDOWA DANE'!S$111-'WSKAŹNIK BUDOWA DANE'!S$110))</f>
        <v>18.251155127332652</v>
      </c>
      <c r="T73" s="33">
        <f t="shared" si="41"/>
        <v>10.142597872480463</v>
      </c>
      <c r="U73" s="34">
        <f t="shared" si="42"/>
        <v>21.927153474896649</v>
      </c>
      <c r="V73" s="34">
        <f>1+99*(('WSKAŹNIK BUDOWA DANE'!V73-'WSKAŹNIK BUDOWA DANE'!V$110)/('WSKAŹNIK BUDOWA DANE'!V$111-'WSKAŹNIK BUDOWA DANE'!V$110))</f>
        <v>30.704521114653105</v>
      </c>
      <c r="W73" s="32">
        <f>1+99*(('WSKAŹNIK BUDOWA DANE'!W73-'WSKAŹNIK BUDOWA DANE'!W$110)/('WSKAŹNIK BUDOWA DANE'!W$111-'WSKAŹNIK BUDOWA DANE'!W$110))</f>
        <v>58.17717717717715</v>
      </c>
      <c r="X73" s="32">
        <f>1+99*(('WSKAŹNIK BUDOWA DANE'!X73-'WSKAŹNIK BUDOWA DANE'!X$110)/('WSKAŹNIK BUDOWA DANE'!X$111-'WSKAŹNIK BUDOWA DANE'!X$110))</f>
        <v>49.774478606650483</v>
      </c>
      <c r="Y73" s="32">
        <f>1+99*(('WSKAŹNIK BUDOWA DANE'!Y73-'WSKAŹNIK BUDOWA DANE'!Y$110)/('WSKAŹNIK BUDOWA DANE'!Y$111-'WSKAŹNIK BUDOWA DANE'!Y$110))</f>
        <v>49.206628726711791</v>
      </c>
      <c r="Z73" s="33">
        <f t="shared" si="43"/>
        <v>49.489739228077461</v>
      </c>
      <c r="AA73" s="33">
        <f t="shared" si="44"/>
        <v>61.733457934044417</v>
      </c>
      <c r="AB73" s="32">
        <f>1+99*(('WSKAŹNIK BUDOWA DANE'!AB73-'WSKAŹNIK BUDOWA DANE'!AB$110)/('WSKAŹNIK BUDOWA DANE'!AB$111-'WSKAŹNIK BUDOWA DANE'!AB$110))</f>
        <v>3.4214184561548309</v>
      </c>
      <c r="AC73" s="32">
        <f>1+99*(('WSKAŹNIK BUDOWA DANE'!AC73-'WSKAŹNIK BUDOWA DANE'!AC$110)/('WSKAŹNIK BUDOWA DANE'!AC$111-'WSKAŹNIK BUDOWA DANE'!AC$110))</f>
        <v>1</v>
      </c>
      <c r="AD73" s="32">
        <f>1+99*(('WSKAŹNIK BUDOWA DANE'!AD73-'WSKAŹNIK BUDOWA DANE'!AD$110)/('WSKAŹNIK BUDOWA DANE'!AD$111-'WSKAŹNIK BUDOWA DANE'!AD$110))</f>
        <v>20.075157894736844</v>
      </c>
      <c r="AE73" s="32">
        <f>1+99*(('WSKAŹNIK BUDOWA DANE'!AE73-'WSKAŹNIK BUDOWA DANE'!AE$110)/('WSKAŹNIK BUDOWA DANE'!AE$111-'WSKAŹNIK BUDOWA DANE'!AE$110))</f>
        <v>3.5720216543656886</v>
      </c>
      <c r="AF73" s="32">
        <f>1+99*(('WSKAŹNIK BUDOWA DANE'!AF73-'WSKAŹNIK BUDOWA DANE'!AF$110)/('WSKAŹNIK BUDOWA DANE'!AF$111-'WSKAŹNIK BUDOWA DANE'!AF$110))</f>
        <v>1</v>
      </c>
      <c r="AG73" s="33">
        <f t="shared" si="45"/>
        <v>24.844213965391177</v>
      </c>
      <c r="AH73" s="34">
        <f t="shared" si="46"/>
        <v>58.000430437924997</v>
      </c>
      <c r="AI73" s="35">
        <f t="shared" si="47"/>
        <v>20.964024390243903</v>
      </c>
      <c r="AJ73" s="30">
        <f t="shared" si="48"/>
        <v>47.252579273171357</v>
      </c>
      <c r="AK73" s="36">
        <v>1</v>
      </c>
      <c r="AL73" s="37">
        <v>1</v>
      </c>
      <c r="AM73" s="37">
        <v>10</v>
      </c>
      <c r="AN73" s="36">
        <f t="shared" si="49"/>
        <v>5.5</v>
      </c>
      <c r="AO73" s="36">
        <f t="shared" si="50"/>
        <v>3.25</v>
      </c>
      <c r="AP73" s="30">
        <f t="shared" si="51"/>
        <v>25.75</v>
      </c>
      <c r="AQ73" s="33">
        <f>'WSKAŹNIK BUDOWA DANE'!AQ73</f>
        <v>45.97256097560976</v>
      </c>
      <c r="AR73" s="38">
        <v>4.0846970118134703E-3</v>
      </c>
      <c r="AS73" s="39">
        <v>3.8235318344063201</v>
      </c>
      <c r="AT73" s="40">
        <v>0.49787053659064001</v>
      </c>
      <c r="AU73" s="32">
        <v>3.2987513268163098</v>
      </c>
      <c r="AV73" s="41">
        <f t="shared" si="52"/>
        <v>3.5514617711404761</v>
      </c>
      <c r="AW73" s="30">
        <f t="shared" si="53"/>
        <v>3.5615319696943364</v>
      </c>
    </row>
    <row r="74" spans="1:49" x14ac:dyDescent="0.3">
      <c r="A74" s="26">
        <v>67</v>
      </c>
      <c r="B74" s="26">
        <v>1863011</v>
      </c>
      <c r="C74" s="27" t="s">
        <v>155</v>
      </c>
      <c r="D74" s="44">
        <v>185896</v>
      </c>
      <c r="E74" s="29">
        <f t="shared" si="36"/>
        <v>42.577565558459696</v>
      </c>
      <c r="F74" s="48">
        <f t="shared" si="37"/>
        <v>13.520367530677902</v>
      </c>
      <c r="G74" s="30">
        <f t="shared" si="38"/>
        <v>52.900884872673565</v>
      </c>
      <c r="H74" s="31">
        <f t="shared" si="39"/>
        <v>36.681988598181285</v>
      </c>
      <c r="I74" s="32">
        <f>1+99*(('WSKAŹNIK BUDOWA DANE'!I74-'WSKAŹNIK BUDOWA DANE'!I$110)/('WSKAŹNIK BUDOWA DANE'!I$111-'WSKAŹNIK BUDOWA DANE'!I$110))</f>
        <v>23.840066805221905</v>
      </c>
      <c r="J74" s="32">
        <f>1+99*(('WSKAŹNIK BUDOWA DANE'!J74-'WSKAŹNIK BUDOWA DANE'!J$110)/('WSKAŹNIK BUDOWA DANE'!J$111-'WSKAŹNIK BUDOWA DANE'!J$110))</f>
        <v>12.501075870379129</v>
      </c>
      <c r="K74" s="33">
        <f t="shared" si="40"/>
        <v>17.263443569780218</v>
      </c>
      <c r="L74" s="32">
        <f>1+99*(('WSKAŹNIK BUDOWA DANE'!L74-'WSKAŹNIK BUDOWA DANE'!L$110)/('WSKAŹNIK BUDOWA DANE'!L$111-'WSKAŹNIK BUDOWA DANE'!L$110))</f>
        <v>19.607427229782768</v>
      </c>
      <c r="M74" s="32">
        <f>1+99*(('WSKAŹNIK BUDOWA DANE'!M74-'WSKAŹNIK BUDOWA DANE'!M$110)/('WSKAŹNIK BUDOWA DANE'!M$111-'WSKAŹNIK BUDOWA DANE'!M$110))</f>
        <v>13.392241495244651</v>
      </c>
      <c r="N74" s="32">
        <f>1+99*(('WSKAŹNIK BUDOWA DANE'!N74-'WSKAŹNIK BUDOWA DANE'!N$110)/('WSKAŹNIK BUDOWA DANE'!N$111-'WSKAŹNIK BUDOWA DANE'!N$110))</f>
        <v>59.471940168016879</v>
      </c>
      <c r="O74" s="32">
        <f>1+99*(('WSKAŹNIK BUDOWA DANE'!O74-'WSKAŹNIK BUDOWA DANE'!O$110)/('WSKAŹNIK BUDOWA DANE'!O$111-'WSKAŹNIK BUDOWA DANE'!O$110))</f>
        <v>40.246837584299286</v>
      </c>
      <c r="P74" s="32">
        <f>1+99*(('WSKAŹNIK BUDOWA DANE'!P74-'WSKAŹNIK BUDOWA DANE'!P$110)/('WSKAŹNIK BUDOWA DANE'!P$111-'WSKAŹNIK BUDOWA DANE'!P$110))</f>
        <v>18.622249513987228</v>
      </c>
      <c r="Q74" s="32">
        <f>1+99*(('WSKAŹNIK BUDOWA DANE'!Q74-'WSKAŹNIK BUDOWA DANE'!Q$110)/('WSKAŹNIK BUDOWA DANE'!Q$111-'WSKAŹNIK BUDOWA DANE'!Q$110))</f>
        <v>33.839523174247951</v>
      </c>
      <c r="R74" s="32">
        <f>1+99*(('WSKAŹNIK BUDOWA DANE'!R74-'WSKAŹNIK BUDOWA DANE'!R$110)/('WSKAŹNIK BUDOWA DANE'!R$111-'WSKAŹNIK BUDOWA DANE'!R$110))</f>
        <v>34.410955588070777</v>
      </c>
      <c r="S74" s="32">
        <f>1+99*(('WSKAŹNIK BUDOWA DANE'!S74-'WSKAŹNIK BUDOWA DANE'!S$110)/('WSKAŹNIK BUDOWA DANE'!S$111-'WSKAŹNIK BUDOWA DANE'!S$110))</f>
        <v>1</v>
      </c>
      <c r="T74" s="33">
        <f t="shared" si="41"/>
        <v>18.344712979476714</v>
      </c>
      <c r="U74" s="34">
        <f t="shared" si="42"/>
        <v>45.531184216299806</v>
      </c>
      <c r="V74" s="34">
        <f>1+99*(('WSKAŹNIK BUDOWA DANE'!V74-'WSKAŹNIK BUDOWA DANE'!V$110)/('WSKAŹNIK BUDOWA DANE'!V$111-'WSKAŹNIK BUDOWA DANE'!V$110))</f>
        <v>15.870689794293581</v>
      </c>
      <c r="W74" s="32">
        <f>1+99*(('WSKAŹNIK BUDOWA DANE'!W74-'WSKAŹNIK BUDOWA DANE'!W$110)/('WSKAŹNIK BUDOWA DANE'!W$111-'WSKAŹNIK BUDOWA DANE'!W$110))</f>
        <v>18.756838806019097</v>
      </c>
      <c r="X74" s="32">
        <f>1+99*(('WSKAŹNIK BUDOWA DANE'!X74-'WSKAŹNIK BUDOWA DANE'!X$110)/('WSKAŹNIK BUDOWA DANE'!X$111-'WSKAŹNIK BUDOWA DANE'!X$110))</f>
        <v>58.091030070437625</v>
      </c>
      <c r="Y74" s="32">
        <f>1+99*(('WSKAŹNIK BUDOWA DANE'!Y74-'WSKAŹNIK BUDOWA DANE'!Y$110)/('WSKAŹNIK BUDOWA DANE'!Y$111-'WSKAŹNIK BUDOWA DANE'!Y$110))</f>
        <v>53.055148609782009</v>
      </c>
      <c r="Z74" s="33">
        <f t="shared" si="43"/>
        <v>55.516017808218045</v>
      </c>
      <c r="AA74" s="33">
        <f t="shared" si="44"/>
        <v>70.306585933657701</v>
      </c>
      <c r="AB74" s="32">
        <f>1+99*(('WSKAŹNIK BUDOWA DANE'!AB74-'WSKAŹNIK BUDOWA DANE'!AB$110)/('WSKAŹNIK BUDOWA DANE'!AB$111-'WSKAŹNIK BUDOWA DANE'!AB$110))</f>
        <v>8.09439508845918</v>
      </c>
      <c r="AC74" s="32">
        <f>1+99*(('WSKAŹNIK BUDOWA DANE'!AC74-'WSKAŹNIK BUDOWA DANE'!AC$110)/('WSKAŹNIK BUDOWA DANE'!AC$111-'WSKAŹNIK BUDOWA DANE'!AC$110))</f>
        <v>36.542612631043433</v>
      </c>
      <c r="AD74" s="32">
        <f>1+99*(('WSKAŹNIK BUDOWA DANE'!AD74-'WSKAŹNIK BUDOWA DANE'!AD$110)/('WSKAŹNIK BUDOWA DANE'!AD$111-'WSKAŹNIK BUDOWA DANE'!AD$110))</f>
        <v>9.4140350877192898</v>
      </c>
      <c r="AE74" s="32">
        <f>1+99*(('WSKAŹNIK BUDOWA DANE'!AE74-'WSKAŹNIK BUDOWA DANE'!AE$110)/('WSKAŹNIK BUDOWA DANE'!AE$111-'WSKAŹNIK BUDOWA DANE'!AE$110))</f>
        <v>1</v>
      </c>
      <c r="AF74" s="32">
        <f>1+99*(('WSKAŹNIK BUDOWA DANE'!AF74-'WSKAŹNIK BUDOWA DANE'!AF$110)/('WSKAŹNIK BUDOWA DANE'!AF$111-'WSKAŹNIK BUDOWA DANE'!AF$110))</f>
        <v>25.120161284257211</v>
      </c>
      <c r="AG74" s="33">
        <f t="shared" si="45"/>
        <v>28.415707362699195</v>
      </c>
      <c r="AH74" s="34">
        <f t="shared" si="46"/>
        <v>68.305215453232464</v>
      </c>
      <c r="AI74" s="35">
        <f t="shared" si="47"/>
        <v>16.295731707317071</v>
      </c>
      <c r="AJ74" s="30">
        <f t="shared" si="48"/>
        <v>36.701351749694695</v>
      </c>
      <c r="AK74" s="36">
        <v>1</v>
      </c>
      <c r="AL74" s="37">
        <v>10</v>
      </c>
      <c r="AM74" s="37">
        <v>1</v>
      </c>
      <c r="AN74" s="36">
        <f t="shared" si="49"/>
        <v>5.5</v>
      </c>
      <c r="AO74" s="36">
        <f t="shared" si="50"/>
        <v>3.25</v>
      </c>
      <c r="AP74" s="30">
        <f t="shared" si="51"/>
        <v>25.75</v>
      </c>
      <c r="AQ74" s="33">
        <f>'WSKAŹNIK BUDOWA DANE'!AQ74</f>
        <v>34.301829268292678</v>
      </c>
      <c r="AR74" s="38">
        <v>2.7883029841686099E-2</v>
      </c>
      <c r="AS74" s="39">
        <v>20.274042155393399</v>
      </c>
      <c r="AT74" s="40">
        <v>2.3315290234406398</v>
      </c>
      <c r="AU74" s="32">
        <v>11.7650584685064</v>
      </c>
      <c r="AV74" s="41">
        <f t="shared" si="52"/>
        <v>15.444264027501177</v>
      </c>
      <c r="AW74" s="30">
        <f t="shared" si="53"/>
        <v>15.501273153942567</v>
      </c>
    </row>
    <row r="75" spans="1:49" x14ac:dyDescent="0.3">
      <c r="A75" s="26">
        <v>68</v>
      </c>
      <c r="B75" s="26">
        <v>1464011</v>
      </c>
      <c r="C75" s="27" t="s">
        <v>138</v>
      </c>
      <c r="D75" s="44">
        <v>76942</v>
      </c>
      <c r="E75" s="29">
        <f t="shared" si="36"/>
        <v>35.840967795284215</v>
      </c>
      <c r="F75" s="48">
        <f t="shared" si="37"/>
        <v>11.905913055191414</v>
      </c>
      <c r="G75" s="30">
        <f t="shared" si="38"/>
        <v>22.766047780766652</v>
      </c>
      <c r="H75" s="31">
        <f t="shared" si="39"/>
        <v>17.171539312139515</v>
      </c>
      <c r="I75" s="32">
        <f>1+99*(('WSKAŹNIK BUDOWA DANE'!I75-'WSKAŹNIK BUDOWA DANE'!I$110)/('WSKAŹNIK BUDOWA DANE'!I$111-'WSKAŹNIK BUDOWA DANE'!I$110))</f>
        <v>42.38712009198678</v>
      </c>
      <c r="J75" s="32">
        <f>1+99*(('WSKAŹNIK BUDOWA DANE'!J75-'WSKAŹNIK BUDOWA DANE'!J$110)/('WSKAŹNIK BUDOWA DANE'!J$111-'WSKAŹNIK BUDOWA DANE'!J$110))</f>
        <v>1</v>
      </c>
      <c r="K75" s="33">
        <f t="shared" si="40"/>
        <v>6.5105391552456524</v>
      </c>
      <c r="L75" s="32">
        <f>1+99*(('WSKAŹNIK BUDOWA DANE'!L75-'WSKAŹNIK BUDOWA DANE'!L$110)/('WSKAŹNIK BUDOWA DANE'!L$111-'WSKAŹNIK BUDOWA DANE'!L$110))</f>
        <v>1</v>
      </c>
      <c r="M75" s="32">
        <f>1+99*(('WSKAŹNIK BUDOWA DANE'!M75-'WSKAŹNIK BUDOWA DANE'!M$110)/('WSKAŹNIK BUDOWA DANE'!M$111-'WSKAŹNIK BUDOWA DANE'!M$110))</f>
        <v>4.9920427074939511</v>
      </c>
      <c r="N75" s="32">
        <f>1+99*(('WSKAŹNIK BUDOWA DANE'!N75-'WSKAŹNIK BUDOWA DANE'!N$110)/('WSKAŹNIK BUDOWA DANE'!N$111-'WSKAŹNIK BUDOWA DANE'!N$110))</f>
        <v>17.620158177930293</v>
      </c>
      <c r="O75" s="32">
        <f>1+99*(('WSKAŹNIK BUDOWA DANE'!O75-'WSKAŹNIK BUDOWA DANE'!O$110)/('WSKAŹNIK BUDOWA DANE'!O$111-'WSKAŹNIK BUDOWA DANE'!O$110))</f>
        <v>29.32118264715195</v>
      </c>
      <c r="P75" s="32">
        <f>1+99*(('WSKAŹNIK BUDOWA DANE'!P75-'WSKAŹNIK BUDOWA DANE'!P$110)/('WSKAŹNIK BUDOWA DANE'!P$111-'WSKAŹNIK BUDOWA DANE'!P$110))</f>
        <v>1</v>
      </c>
      <c r="Q75" s="32">
        <f>1+99*(('WSKAŹNIK BUDOWA DANE'!Q75-'WSKAŹNIK BUDOWA DANE'!Q$110)/('WSKAŹNIK BUDOWA DANE'!Q$111-'WSKAŹNIK BUDOWA DANE'!Q$110))</f>
        <v>1</v>
      </c>
      <c r="R75" s="32">
        <f>1+99*(('WSKAŹNIK BUDOWA DANE'!R75-'WSKAŹNIK BUDOWA DANE'!R$110)/('WSKAŹNIK BUDOWA DANE'!R$111-'WSKAŹNIK BUDOWA DANE'!R$110))</f>
        <v>1</v>
      </c>
      <c r="S75" s="32">
        <f>1+99*(('WSKAŹNIK BUDOWA DANE'!S75-'WSKAŹNIK BUDOWA DANE'!S$110)/('WSKAŹNIK BUDOWA DANE'!S$111-'WSKAŹNIK BUDOWA DANE'!S$110))</f>
        <v>32.298575550414583</v>
      </c>
      <c r="T75" s="33">
        <f t="shared" si="41"/>
        <v>4.3365174696871929</v>
      </c>
      <c r="U75" s="34">
        <f t="shared" si="42"/>
        <v>5.2184266981055858</v>
      </c>
      <c r="V75" s="34">
        <f>1+99*(('WSKAŹNIK BUDOWA DANE'!V75-'WSKAŹNIK BUDOWA DANE'!V$110)/('WSKAŹNIK BUDOWA DANE'!V$111-'WSKAŹNIK BUDOWA DANE'!V$110))</f>
        <v>24.952256244963742</v>
      </c>
      <c r="W75" s="32">
        <f>1+99*(('WSKAŹNIK BUDOWA DANE'!W75-'WSKAŹNIK BUDOWA DANE'!W$110)/('WSKAŹNIK BUDOWA DANE'!W$111-'WSKAŹNIK BUDOWA DANE'!W$110))</f>
        <v>1</v>
      </c>
      <c r="X75" s="32">
        <f>1+99*(('WSKAŹNIK BUDOWA DANE'!X75-'WSKAŹNIK BUDOWA DANE'!X$110)/('WSKAŹNIK BUDOWA DANE'!X$111-'WSKAŹNIK BUDOWA DANE'!X$110))</f>
        <v>53.465620591728502</v>
      </c>
      <c r="Y75" s="32">
        <f>1+99*(('WSKAŹNIK BUDOWA DANE'!Y75-'WSKAŹNIK BUDOWA DANE'!Y$110)/('WSKAŹNIK BUDOWA DANE'!Y$111-'WSKAŹNIK BUDOWA DANE'!Y$110))</f>
        <v>53.386499409661923</v>
      </c>
      <c r="Z75" s="33">
        <f t="shared" si="43"/>
        <v>53.426045353905074</v>
      </c>
      <c r="AA75" s="33">
        <f t="shared" si="44"/>
        <v>67.333341147806294</v>
      </c>
      <c r="AB75" s="32">
        <f>1+99*(('WSKAŹNIK BUDOWA DANE'!AB75-'WSKAŹNIK BUDOWA DANE'!AB$110)/('WSKAŹNIK BUDOWA DANE'!AB$111-'WSKAŹNIK BUDOWA DANE'!AB$110))</f>
        <v>1</v>
      </c>
      <c r="AC75" s="32">
        <f>1+99*(('WSKAŹNIK BUDOWA DANE'!AC75-'WSKAŹNIK BUDOWA DANE'!AC$110)/('WSKAŹNIK BUDOWA DANE'!AC$111-'WSKAŹNIK BUDOWA DANE'!AC$110))</f>
        <v>1</v>
      </c>
      <c r="AD75" s="32">
        <f>1+99*(('WSKAŹNIK BUDOWA DANE'!AD75-'WSKAŹNIK BUDOWA DANE'!AD$110)/('WSKAŹNIK BUDOWA DANE'!AD$111-'WSKAŹNIK BUDOWA DANE'!AD$110))</f>
        <v>15.821052631578947</v>
      </c>
      <c r="AE75" s="32">
        <f>1+99*(('WSKAŹNIK BUDOWA DANE'!AE75-'WSKAŹNIK BUDOWA DANE'!AE$110)/('WSKAŹNIK BUDOWA DANE'!AE$111-'WSKAŹNIK BUDOWA DANE'!AE$110))</f>
        <v>5.1316348802320659</v>
      </c>
      <c r="AF75" s="32">
        <f>1+99*(('WSKAŹNIK BUDOWA DANE'!AF75-'WSKAŹNIK BUDOWA DANE'!AF$110)/('WSKAŹNIK BUDOWA DANE'!AF$111-'WSKAŹNIK BUDOWA DANE'!AF$110))</f>
        <v>1</v>
      </c>
      <c r="AG75" s="33">
        <f t="shared" si="45"/>
        <v>18.218956156418226</v>
      </c>
      <c r="AH75" s="34">
        <f t="shared" si="46"/>
        <v>38.884657343142692</v>
      </c>
      <c r="AI75" s="35">
        <f t="shared" si="47"/>
        <v>32.26484756097561</v>
      </c>
      <c r="AJ75" s="30">
        <f t="shared" si="48"/>
        <v>72.794584579104736</v>
      </c>
      <c r="AK75" s="36">
        <v>4.4249999999999998</v>
      </c>
      <c r="AL75" s="37">
        <v>10</v>
      </c>
      <c r="AM75" s="37">
        <v>1</v>
      </c>
      <c r="AN75" s="36">
        <f t="shared" si="49"/>
        <v>5.5</v>
      </c>
      <c r="AO75" s="36">
        <f t="shared" si="50"/>
        <v>4.9625000000000004</v>
      </c>
      <c r="AP75" s="30">
        <f t="shared" si="51"/>
        <v>44.587500000000006</v>
      </c>
      <c r="AQ75" s="33">
        <f>'WSKAŹNIK BUDOWA DANE'!AQ75</f>
        <v>69.515243902439025</v>
      </c>
      <c r="AR75" s="38">
        <v>1.84064208092166E-2</v>
      </c>
      <c r="AS75" s="39">
        <v>13.723370904131899</v>
      </c>
      <c r="AT75" s="40">
        <v>2.2243971883619502</v>
      </c>
      <c r="AU75" s="32">
        <v>11.270412913222501</v>
      </c>
      <c r="AV75" s="41">
        <f t="shared" si="52"/>
        <v>12.436561287223656</v>
      </c>
      <c r="AW75" s="30">
        <f t="shared" si="53"/>
        <v>12.481699507297497</v>
      </c>
    </row>
    <row r="76" spans="1:49" x14ac:dyDescent="0.3">
      <c r="A76" s="26">
        <v>69</v>
      </c>
      <c r="B76" s="26">
        <v>2474011</v>
      </c>
      <c r="C76" s="27" t="s">
        <v>147</v>
      </c>
      <c r="D76" s="44">
        <v>68231</v>
      </c>
      <c r="E76" s="29">
        <f t="shared" si="36"/>
        <v>20.359593693672196</v>
      </c>
      <c r="F76" s="48">
        <f t="shared" si="37"/>
        <v>8.1957355169608235</v>
      </c>
      <c r="G76" s="30">
        <f t="shared" si="38"/>
        <v>17.046426415274627</v>
      </c>
      <c r="H76" s="31">
        <f t="shared" si="39"/>
        <v>13.468437077126515</v>
      </c>
      <c r="I76" s="32">
        <f>1+99*(('WSKAŹNIK BUDOWA DANE'!I76-'WSKAŹNIK BUDOWA DANE'!I$110)/('WSKAŹNIK BUDOWA DANE'!I$111-'WSKAŹNIK BUDOWA DANE'!I$110))</f>
        <v>21.742658805252447</v>
      </c>
      <c r="J76" s="32">
        <f>1+99*(('WSKAŹNIK BUDOWA DANE'!J76-'WSKAŹNIK BUDOWA DANE'!J$110)/('WSKAŹNIK BUDOWA DANE'!J$111-'WSKAŹNIK BUDOWA DANE'!J$110))</f>
        <v>32.334789172077222</v>
      </c>
      <c r="K76" s="33">
        <f t="shared" si="40"/>
        <v>26.514982340334424</v>
      </c>
      <c r="L76" s="32">
        <f>1+99*(('WSKAŹNIK BUDOWA DANE'!L76-'WSKAŹNIK BUDOWA DANE'!L$110)/('WSKAŹNIK BUDOWA DANE'!L$111-'WSKAŹNIK BUDOWA DANE'!L$110))</f>
        <v>1</v>
      </c>
      <c r="M76" s="32">
        <f>1+99*(('WSKAŹNIK BUDOWA DANE'!M76-'WSKAŹNIK BUDOWA DANE'!M$110)/('WSKAŹNIK BUDOWA DANE'!M$111-'WSKAŹNIK BUDOWA DANE'!M$110))</f>
        <v>7.7525556565197569</v>
      </c>
      <c r="N76" s="32">
        <f>1+99*(('WSKAŹNIK BUDOWA DANE'!N76-'WSKAŹNIK BUDOWA DANE'!N$110)/('WSKAŹNIK BUDOWA DANE'!N$111-'WSKAŹNIK BUDOWA DANE'!N$110))</f>
        <v>10.371020581013878</v>
      </c>
      <c r="O76" s="32">
        <f>1+99*(('WSKAŹNIK BUDOWA DANE'!O76-'WSKAŹNIK BUDOWA DANE'!O$110)/('WSKAŹNIK BUDOWA DANE'!O$111-'WSKAŹNIK BUDOWA DANE'!O$110))</f>
        <v>69.076171434589568</v>
      </c>
      <c r="P76" s="32">
        <f>1+99*(('WSKAŹNIK BUDOWA DANE'!P76-'WSKAŹNIK BUDOWA DANE'!P$110)/('WSKAŹNIK BUDOWA DANE'!P$111-'WSKAŹNIK BUDOWA DANE'!P$110))</f>
        <v>1</v>
      </c>
      <c r="Q76" s="32">
        <f>1+99*(('WSKAŹNIK BUDOWA DANE'!Q76-'WSKAŹNIK BUDOWA DANE'!Q$110)/('WSKAŹNIK BUDOWA DANE'!Q$111-'WSKAŹNIK BUDOWA DANE'!Q$110))</f>
        <v>1</v>
      </c>
      <c r="R76" s="32">
        <f>1+99*(('WSKAŹNIK BUDOWA DANE'!R76-'WSKAŹNIK BUDOWA DANE'!R$110)/('WSKAŹNIK BUDOWA DANE'!R$111-'WSKAŹNIK BUDOWA DANE'!R$110))</f>
        <v>1</v>
      </c>
      <c r="S76" s="32">
        <f>1+99*(('WSKAŹNIK BUDOWA DANE'!S76-'WSKAŹNIK BUDOWA DANE'!S$110)/('WSKAŹNIK BUDOWA DANE'!S$111-'WSKAŹNIK BUDOWA DANE'!S$110))</f>
        <v>1</v>
      </c>
      <c r="T76" s="33">
        <f t="shared" si="41"/>
        <v>3.7517317328499686</v>
      </c>
      <c r="U76" s="34">
        <f t="shared" si="42"/>
        <v>3.5355314534794795</v>
      </c>
      <c r="V76" s="34">
        <f>1+99*(('WSKAŹNIK BUDOWA DANE'!V76-'WSKAŹNIK BUDOWA DANE'!V$110)/('WSKAŹNIK BUDOWA DANE'!V$111-'WSKAŹNIK BUDOWA DANE'!V$110))</f>
        <v>21.257666969559292</v>
      </c>
      <c r="W76" s="32">
        <f>1+99*(('WSKAŹNIK BUDOWA DANE'!W76-'WSKAŹNIK BUDOWA DANE'!W$110)/('WSKAŹNIK BUDOWA DANE'!W$111-'WSKAŹNIK BUDOWA DANE'!W$110))</f>
        <v>1</v>
      </c>
      <c r="X76" s="32">
        <f>1+99*(('WSKAŹNIK BUDOWA DANE'!X76-'WSKAŹNIK BUDOWA DANE'!X$110)/('WSKAŹNIK BUDOWA DANE'!X$111-'WSKAŹNIK BUDOWA DANE'!X$110))</f>
        <v>58.761603563570333</v>
      </c>
      <c r="Y76" s="32">
        <f>1+99*(('WSKAŹNIK BUDOWA DANE'!Y76-'WSKAŹNIK BUDOWA DANE'!Y$110)/('WSKAŹNIK BUDOWA DANE'!Y$111-'WSKAŹNIK BUDOWA DANE'!Y$110))</f>
        <v>37.56420367837498</v>
      </c>
      <c r="Z76" s="33">
        <f t="shared" si="43"/>
        <v>46.982260958045437</v>
      </c>
      <c r="AA76" s="33">
        <f t="shared" si="44"/>
        <v>58.166259391966406</v>
      </c>
      <c r="AB76" s="32">
        <f>1+99*(('WSKAŹNIK BUDOWA DANE'!AB76-'WSKAŹNIK BUDOWA DANE'!AB$110)/('WSKAŹNIK BUDOWA DANE'!AB$111-'WSKAŹNIK BUDOWA DANE'!AB$110))</f>
        <v>2.0502234445798084</v>
      </c>
      <c r="AC76" s="32">
        <f>1+99*(('WSKAŹNIK BUDOWA DANE'!AC76-'WSKAŹNIK BUDOWA DANE'!AC$110)/('WSKAŹNIK BUDOWA DANE'!AC$111-'WSKAŹNIK BUDOWA DANE'!AC$110))</f>
        <v>1</v>
      </c>
      <c r="AD76" s="32">
        <f>1+99*(('WSKAŹNIK BUDOWA DANE'!AD76-'WSKAŹNIK BUDOWA DANE'!AD$110)/('WSKAŹNIK BUDOWA DANE'!AD$111-'WSKAŹNIK BUDOWA DANE'!AD$110))</f>
        <v>5.091228070175446</v>
      </c>
      <c r="AE76" s="32">
        <f>1+99*(('WSKAŹNIK BUDOWA DANE'!AE76-'WSKAŹNIK BUDOWA DANE'!AE$110)/('WSKAŹNIK BUDOWA DANE'!AE$111-'WSKAŹNIK BUDOWA DANE'!AE$110))</f>
        <v>1</v>
      </c>
      <c r="AF76" s="32">
        <f>1+99*(('WSKAŹNIK BUDOWA DANE'!AF76-'WSKAŹNIK BUDOWA DANE'!AF$110)/('WSKAŹNIK BUDOWA DANE'!AF$111-'WSKAŹNIK BUDOWA DANE'!AF$110))</f>
        <v>1</v>
      </c>
      <c r="AG76" s="33">
        <f t="shared" si="45"/>
        <v>16.0086643087865</v>
      </c>
      <c r="AH76" s="34">
        <f t="shared" si="46"/>
        <v>32.507330052519862</v>
      </c>
      <c r="AI76" s="35">
        <f t="shared" si="47"/>
        <v>22.251829268292685</v>
      </c>
      <c r="AJ76" s="30">
        <f t="shared" si="48"/>
        <v>50.163262727923531</v>
      </c>
      <c r="AK76" s="36">
        <v>1</v>
      </c>
      <c r="AL76" s="37">
        <v>10</v>
      </c>
      <c r="AM76" s="37">
        <v>1</v>
      </c>
      <c r="AN76" s="36">
        <f t="shared" si="49"/>
        <v>5.5</v>
      </c>
      <c r="AO76" s="36">
        <f t="shared" si="50"/>
        <v>3.25</v>
      </c>
      <c r="AP76" s="30">
        <f t="shared" si="51"/>
        <v>25.75</v>
      </c>
      <c r="AQ76" s="33">
        <f>'WSKAŹNIK BUDOWA DANE'!AQ76</f>
        <v>49.19207317073171</v>
      </c>
      <c r="AR76" s="38">
        <v>7.83184015819899E-3</v>
      </c>
      <c r="AS76" s="39">
        <v>6.4137307968502197</v>
      </c>
      <c r="AT76" s="40">
        <v>0.64769212249362795</v>
      </c>
      <c r="AU76" s="32">
        <v>3.99050258355595</v>
      </c>
      <c r="AV76" s="41">
        <f t="shared" si="52"/>
        <v>5.059052215095547</v>
      </c>
      <c r="AW76" s="30">
        <f t="shared" si="53"/>
        <v>5.0750726243404909</v>
      </c>
    </row>
    <row r="77" spans="1:49" x14ac:dyDescent="0.3">
      <c r="A77" s="26">
        <v>70</v>
      </c>
      <c r="B77" s="26">
        <v>2610011</v>
      </c>
      <c r="C77" s="27" t="s">
        <v>145</v>
      </c>
      <c r="D77" s="44">
        <v>46900</v>
      </c>
      <c r="E77" s="29">
        <f t="shared" si="36"/>
        <v>13.846136806518299</v>
      </c>
      <c r="F77" s="48">
        <f t="shared" si="37"/>
        <v>6.634757707088287</v>
      </c>
      <c r="G77" s="30">
        <f t="shared" si="38"/>
        <v>17.732530100378266</v>
      </c>
      <c r="H77" s="31">
        <f t="shared" si="39"/>
        <v>13.912646916799947</v>
      </c>
      <c r="I77" s="32">
        <f>1+99*(('WSKAŹNIK BUDOWA DANE'!I77-'WSKAŹNIK BUDOWA DANE'!I$110)/('WSKAŹNIK BUDOWA DANE'!I$111-'WSKAŹNIK BUDOWA DANE'!I$110))</f>
        <v>18.603138718173884</v>
      </c>
      <c r="J77" s="32">
        <f>1+99*(('WSKAŹNIK BUDOWA DANE'!J77-'WSKAŹNIK BUDOWA DANE'!J$110)/('WSKAŹNIK BUDOWA DANE'!J$111-'WSKAŹNIK BUDOWA DANE'!J$110))</f>
        <v>46.586439232409376</v>
      </c>
      <c r="K77" s="33">
        <f t="shared" si="40"/>
        <v>29.438987608718644</v>
      </c>
      <c r="L77" s="32">
        <f>1+99*(('WSKAŹNIK BUDOWA DANE'!L77-'WSKAŹNIK BUDOWA DANE'!L$110)/('WSKAŹNIK BUDOWA DANE'!L$111-'WSKAŹNIK BUDOWA DANE'!L$110))</f>
        <v>1</v>
      </c>
      <c r="M77" s="32">
        <f>1+99*(('WSKAŹNIK BUDOWA DANE'!M77-'WSKAŹNIK BUDOWA DANE'!M$110)/('WSKAŹNIK BUDOWA DANE'!M$111-'WSKAŹNIK BUDOWA DANE'!M$110))</f>
        <v>1</v>
      </c>
      <c r="N77" s="32">
        <f>1+99*(('WSKAŹNIK BUDOWA DANE'!N77-'WSKAŹNIK BUDOWA DANE'!N$110)/('WSKAŹNIK BUDOWA DANE'!N$111-'WSKAŹNIK BUDOWA DANE'!N$110))</f>
        <v>14.633136572775216</v>
      </c>
      <c r="O77" s="32">
        <f>1+99*(('WSKAŹNIK BUDOWA DANE'!O77-'WSKAŹNIK BUDOWA DANE'!O$110)/('WSKAŹNIK BUDOWA DANE'!O$111-'WSKAŹNIK BUDOWA DANE'!O$110))</f>
        <v>33.556970528163305</v>
      </c>
      <c r="P77" s="32">
        <f>1+99*(('WSKAŹNIK BUDOWA DANE'!P77-'WSKAŹNIK BUDOWA DANE'!P$110)/('WSKAŹNIK BUDOWA DANE'!P$111-'WSKAŹNIK BUDOWA DANE'!P$110))</f>
        <v>1</v>
      </c>
      <c r="Q77" s="32">
        <f>1+99*(('WSKAŹNIK BUDOWA DANE'!Q77-'WSKAŹNIK BUDOWA DANE'!Q$110)/('WSKAŹNIK BUDOWA DANE'!Q$111-'WSKAŹNIK BUDOWA DANE'!Q$110))</f>
        <v>1</v>
      </c>
      <c r="R77" s="32">
        <f>1+99*(('WSKAŹNIK BUDOWA DANE'!R77-'WSKAŹNIK BUDOWA DANE'!R$110)/('WSKAŹNIK BUDOWA DANE'!R$111-'WSKAŹNIK BUDOWA DANE'!R$110))</f>
        <v>1</v>
      </c>
      <c r="S77" s="32">
        <f>1+99*(('WSKAŹNIK BUDOWA DANE'!S77-'WSKAŹNIK BUDOWA DANE'!S$110)/('WSKAŹNIK BUDOWA DANE'!S$111-'WSKAŹNIK BUDOWA DANE'!S$110))</f>
        <v>52.347014925373209</v>
      </c>
      <c r="T77" s="33">
        <f t="shared" si="41"/>
        <v>4.5000257204126477</v>
      </c>
      <c r="U77" s="34">
        <f t="shared" si="42"/>
        <v>5.68897042082226</v>
      </c>
      <c r="V77" s="34">
        <f>1+99*(('WSKAŹNIK BUDOWA DANE'!V77-'WSKAŹNIK BUDOWA DANE'!V$110)/('WSKAŹNIK BUDOWA DANE'!V$111-'WSKAŹNIK BUDOWA DANE'!V$110))</f>
        <v>20.647489339019188</v>
      </c>
      <c r="W77" s="32">
        <f>1+99*(('WSKAŹNIK BUDOWA DANE'!W77-'WSKAŹNIK BUDOWA DANE'!W$110)/('WSKAŹNIK BUDOWA DANE'!W$111-'WSKAŹNIK BUDOWA DANE'!W$110))</f>
        <v>1</v>
      </c>
      <c r="X77" s="32">
        <f>1+99*(('WSKAŹNIK BUDOWA DANE'!X77-'WSKAŹNIK BUDOWA DANE'!X$110)/('WSKAŹNIK BUDOWA DANE'!X$111-'WSKAŹNIK BUDOWA DANE'!X$110))</f>
        <v>47.83644226500941</v>
      </c>
      <c r="Y77" s="32">
        <f>1+99*(('WSKAŹNIK BUDOWA DANE'!Y77-'WSKAŹNIK BUDOWA DANE'!Y$110)/('WSKAŹNIK BUDOWA DANE'!Y$111-'WSKAŹNIK BUDOWA DANE'!Y$110))</f>
        <v>22.278231007194428</v>
      </c>
      <c r="Z77" s="33">
        <f t="shared" si="43"/>
        <v>32.645234129076158</v>
      </c>
      <c r="AA77" s="33">
        <f t="shared" si="44"/>
        <v>37.770062219187189</v>
      </c>
      <c r="AB77" s="32">
        <f>1+99*(('WSKAŹNIK BUDOWA DANE'!AB77-'WSKAŹNIK BUDOWA DANE'!AB$110)/('WSKAŹNIK BUDOWA DANE'!AB$111-'WSKAŹNIK BUDOWA DANE'!AB$110))</f>
        <v>7.8187569075609344</v>
      </c>
      <c r="AC77" s="32">
        <f>1+99*(('WSKAŹNIK BUDOWA DANE'!AC77-'WSKAŹNIK BUDOWA DANE'!AC$110)/('WSKAŹNIK BUDOWA DANE'!AC$111-'WSKAŹNIK BUDOWA DANE'!AC$110))</f>
        <v>1</v>
      </c>
      <c r="AD77" s="32">
        <f>1+99*(('WSKAŹNIK BUDOWA DANE'!AD77-'WSKAŹNIK BUDOWA DANE'!AD$110)/('WSKAŹNIK BUDOWA DANE'!AD$111-'WSKAŹNIK BUDOWA DANE'!AD$110))</f>
        <v>1</v>
      </c>
      <c r="AE77" s="32">
        <f>1+99*(('WSKAŹNIK BUDOWA DANE'!AE77-'WSKAŹNIK BUDOWA DANE'!AE$110)/('WSKAŹNIK BUDOWA DANE'!AE$111-'WSKAŹNIK BUDOWA DANE'!AE$110))</f>
        <v>4.0780314790367793</v>
      </c>
      <c r="AF77" s="32">
        <f>1+99*(('WSKAŹNIK BUDOWA DANE'!AF77-'WSKAŹNIK BUDOWA DANE'!AF$110)/('WSKAŹNIK BUDOWA DANE'!AF$111-'WSKAŹNIK BUDOWA DANE'!AF$110))</f>
        <v>1</v>
      </c>
      <c r="AG77" s="33">
        <f t="shared" si="45"/>
        <v>12.687911608849289</v>
      </c>
      <c r="AH77" s="34">
        <f t="shared" si="46"/>
        <v>22.926004020208687</v>
      </c>
      <c r="AI77" s="35">
        <f t="shared" si="47"/>
        <v>13.973993902439025</v>
      </c>
      <c r="AJ77" s="30">
        <f t="shared" si="48"/>
        <v>31.453783635827691</v>
      </c>
      <c r="AK77" s="36">
        <v>4.4249999999999998</v>
      </c>
      <c r="AL77" s="37">
        <v>1</v>
      </c>
      <c r="AM77" s="37">
        <v>1</v>
      </c>
      <c r="AN77" s="36">
        <f t="shared" si="49"/>
        <v>1</v>
      </c>
      <c r="AO77" s="36">
        <f t="shared" si="50"/>
        <v>2.7124999999999999</v>
      </c>
      <c r="AP77" s="30">
        <f t="shared" si="51"/>
        <v>19.837499999999999</v>
      </c>
      <c r="AQ77" s="33">
        <f>'WSKAŹNIK BUDOWA DANE'!AQ77</f>
        <v>29.975609756097558</v>
      </c>
      <c r="AR77" s="38">
        <v>1.5232562499771099E-2</v>
      </c>
      <c r="AS77" s="39">
        <v>11.5294529834889</v>
      </c>
      <c r="AT77" s="40">
        <v>0.98020813781309302</v>
      </c>
      <c r="AU77" s="32">
        <v>5.5257844996894603</v>
      </c>
      <c r="AV77" s="41">
        <f t="shared" si="52"/>
        <v>7.9818088542673946</v>
      </c>
      <c r="AW77" s="30">
        <f t="shared" si="53"/>
        <v>8.0093649016371131</v>
      </c>
    </row>
    <row r="78" spans="1:49" x14ac:dyDescent="0.3">
      <c r="A78" s="26">
        <v>71</v>
      </c>
      <c r="B78" s="26">
        <v>1063011</v>
      </c>
      <c r="C78" s="27" t="s">
        <v>98</v>
      </c>
      <c r="D78" s="44">
        <v>48388</v>
      </c>
      <c r="E78" s="29">
        <f t="shared" si="36"/>
        <v>55.419223619077478</v>
      </c>
      <c r="F78" s="48">
        <f t="shared" si="37"/>
        <v>16.597925826047874</v>
      </c>
      <c r="G78" s="30">
        <f t="shared" si="38"/>
        <v>49.834430102964973</v>
      </c>
      <c r="H78" s="31">
        <f t="shared" si="39"/>
        <v>34.696648173413969</v>
      </c>
      <c r="I78" s="32">
        <f>1+99*(('WSKAŹNIK BUDOWA DANE'!I78-'WSKAŹNIK BUDOWA DANE'!I$110)/('WSKAŹNIK BUDOWA DANE'!I$111-'WSKAŹNIK BUDOWA DANE'!I$110))</f>
        <v>1</v>
      </c>
      <c r="J78" s="32">
        <f>1+99*(('WSKAŹNIK BUDOWA DANE'!J78-'WSKAŹNIK BUDOWA DANE'!J$110)/('WSKAŹNIK BUDOWA DANE'!J$111-'WSKAŹNIK BUDOWA DANE'!J$110))</f>
        <v>1</v>
      </c>
      <c r="K78" s="33">
        <f t="shared" si="40"/>
        <v>1</v>
      </c>
      <c r="L78" s="32">
        <f>1+99*(('WSKAŹNIK BUDOWA DANE'!L78-'WSKAŹNIK BUDOWA DANE'!L$110)/('WSKAŹNIK BUDOWA DANE'!L$111-'WSKAŹNIK BUDOWA DANE'!L$110))</f>
        <v>20.922222610818991</v>
      </c>
      <c r="M78" s="32">
        <f>1+99*(('WSKAŹNIK BUDOWA DANE'!M78-'WSKAŹNIK BUDOWA DANE'!M$110)/('WSKAŹNIK BUDOWA DANE'!M$111-'WSKAŹNIK BUDOWA DANE'!M$110))</f>
        <v>7.3477670083491811</v>
      </c>
      <c r="N78" s="32">
        <f>1+99*(('WSKAŹNIK BUDOWA DANE'!N78-'WSKAŹNIK BUDOWA DANE'!N$110)/('WSKAŹNIK BUDOWA DANE'!N$111-'WSKAŹNIK BUDOWA DANE'!N$110))</f>
        <v>14.213898182672478</v>
      </c>
      <c r="O78" s="32">
        <f>1+99*(('WSKAŹNIK BUDOWA DANE'!O78-'WSKAŹNIK BUDOWA DANE'!O$110)/('WSKAŹNIK BUDOWA DANE'!O$111-'WSKAŹNIK BUDOWA DANE'!O$110))</f>
        <v>44.016580900888584</v>
      </c>
      <c r="P78" s="32">
        <f>1+99*(('WSKAŹNIK BUDOWA DANE'!P78-'WSKAŹNIK BUDOWA DANE'!P$110)/('WSKAŹNIK BUDOWA DANE'!P$111-'WSKAŹNIK BUDOWA DANE'!P$110))</f>
        <v>34.85039364772431</v>
      </c>
      <c r="Q78" s="32">
        <f>1+99*(('WSKAŹNIK BUDOWA DANE'!Q78-'WSKAŹNIK BUDOWA DANE'!Q$110)/('WSKAŹNIK BUDOWA DANE'!Q$111-'WSKAŹNIK BUDOWA DANE'!Q$110))</f>
        <v>1</v>
      </c>
      <c r="R78" s="32">
        <f>1+99*(('WSKAŹNIK BUDOWA DANE'!R78-'WSKAŹNIK BUDOWA DANE'!R$110)/('WSKAŹNIK BUDOWA DANE'!R$111-'WSKAŹNIK BUDOWA DANE'!R$110))</f>
        <v>1</v>
      </c>
      <c r="S78" s="32">
        <f>1+99*(('WSKAŹNIK BUDOWA DANE'!S78-'WSKAŹNIK BUDOWA DANE'!S$110)/('WSKAŹNIK BUDOWA DANE'!S$111-'WSKAŹNIK BUDOWA DANE'!S$110))</f>
        <v>50.768020996941331</v>
      </c>
      <c r="T78" s="33">
        <f t="shared" si="41"/>
        <v>8.2137863562929301</v>
      </c>
      <c r="U78" s="34">
        <f t="shared" si="42"/>
        <v>16.376423482869512</v>
      </c>
      <c r="V78" s="34">
        <f>1+99*(('WSKAŹNIK BUDOWA DANE'!V78-'WSKAŹNIK BUDOWA DANE'!V$110)/('WSKAŹNIK BUDOWA DANE'!V$111-'WSKAŹNIK BUDOWA DANE'!V$110))</f>
        <v>58.129903075142593</v>
      </c>
      <c r="W78" s="32">
        <f>1+99*(('WSKAŹNIK BUDOWA DANE'!W78-'WSKAŹNIK BUDOWA DANE'!W$110)/('WSKAŹNIK BUDOWA DANE'!W$111-'WSKAŹNIK BUDOWA DANE'!W$110))</f>
        <v>12.211211211211207</v>
      </c>
      <c r="X78" s="32">
        <f>1+99*(('WSKAŹNIK BUDOWA DANE'!X78-'WSKAŹNIK BUDOWA DANE'!X$110)/('WSKAŹNIK BUDOWA DANE'!X$111-'WSKAŹNIK BUDOWA DANE'!X$110))</f>
        <v>63.453023413181114</v>
      </c>
      <c r="Y78" s="32">
        <f>1+99*(('WSKAŹNIK BUDOWA DANE'!Y78-'WSKAŹNIK BUDOWA DANE'!Y$110)/('WSKAŹNIK BUDOWA DANE'!Y$111-'WSKAŹNIK BUDOWA DANE'!Y$110))</f>
        <v>45.525981224850511</v>
      </c>
      <c r="Z78" s="33">
        <f t="shared" si="43"/>
        <v>53.74719669497641</v>
      </c>
      <c r="AA78" s="33">
        <f t="shared" si="44"/>
        <v>67.790218724512641</v>
      </c>
      <c r="AB78" s="32">
        <f>1+99*(('WSKAŹNIK BUDOWA DANE'!AB78-'WSKAŹNIK BUDOWA DANE'!AB$110)/('WSKAŹNIK BUDOWA DANE'!AB$111-'WSKAŹNIK BUDOWA DANE'!AB$110))</f>
        <v>1</v>
      </c>
      <c r="AC78" s="32">
        <f>1+99*(('WSKAŹNIK BUDOWA DANE'!AC78-'WSKAŹNIK BUDOWA DANE'!AC$110)/('WSKAŹNIK BUDOWA DANE'!AC$111-'WSKAŹNIK BUDOWA DANE'!AC$110))</f>
        <v>1</v>
      </c>
      <c r="AD78" s="32">
        <f>1+99*(('WSKAŹNIK BUDOWA DANE'!AD78-'WSKAŹNIK BUDOWA DANE'!AD$110)/('WSKAŹNIK BUDOWA DANE'!AD$111-'WSKAŹNIK BUDOWA DANE'!AD$110))</f>
        <v>6.7894736842105257</v>
      </c>
      <c r="AE78" s="32">
        <f>1+99*(('WSKAŹNIK BUDOWA DANE'!AE78-'WSKAŹNIK BUDOWA DANE'!AE$110)/('WSKAŹNIK BUDOWA DANE'!AE$111-'WSKAŹNIK BUDOWA DANE'!AE$110))</f>
        <v>6.351883442417491</v>
      </c>
      <c r="AF78" s="32">
        <f>1+99*(('WSKAŹNIK BUDOWA DANE'!AF78-'WSKAŹNIK BUDOWA DANE'!AF$110)/('WSKAŹNIK BUDOWA DANE'!AF$111-'WSKAŹNIK BUDOWA DANE'!AF$110))</f>
        <v>1</v>
      </c>
      <c r="AG78" s="33">
        <f t="shared" si="45"/>
        <v>19.949476309441621</v>
      </c>
      <c r="AH78" s="34">
        <f t="shared" si="46"/>
        <v>43.877705392735685</v>
      </c>
      <c r="AI78" s="35">
        <f t="shared" si="47"/>
        <v>34.184146341463418</v>
      </c>
      <c r="AJ78" s="30">
        <f t="shared" si="48"/>
        <v>77.13256411336171</v>
      </c>
      <c r="AK78" s="36">
        <v>1</v>
      </c>
      <c r="AL78" s="37">
        <v>1</v>
      </c>
      <c r="AM78" s="37">
        <v>1</v>
      </c>
      <c r="AN78" s="36">
        <f t="shared" si="49"/>
        <v>1</v>
      </c>
      <c r="AO78" s="36">
        <f t="shared" si="50"/>
        <v>1</v>
      </c>
      <c r="AP78" s="30">
        <f t="shared" si="51"/>
        <v>1</v>
      </c>
      <c r="AQ78" s="33">
        <f>'WSKAŹNIK BUDOWA DANE'!AQ78</f>
        <v>85.21036585365853</v>
      </c>
      <c r="AR78" s="38">
        <v>9.8526615357140794E-3</v>
      </c>
      <c r="AS78" s="39">
        <v>7.8106161654738004</v>
      </c>
      <c r="AT78" s="40">
        <v>1.85999671160802</v>
      </c>
      <c r="AU78" s="32">
        <v>9.5879151193846699</v>
      </c>
      <c r="AV78" s="41">
        <f t="shared" si="52"/>
        <v>8.6537578441193137</v>
      </c>
      <c r="AW78" s="30">
        <f t="shared" si="53"/>
        <v>8.683965963263109</v>
      </c>
    </row>
    <row r="79" spans="1:49" x14ac:dyDescent="0.3">
      <c r="A79" s="26">
        <v>72</v>
      </c>
      <c r="B79" s="26">
        <v>2263011</v>
      </c>
      <c r="C79" s="27" t="s">
        <v>77</v>
      </c>
      <c r="D79" s="44">
        <v>92496</v>
      </c>
      <c r="E79" s="29">
        <f t="shared" si="36"/>
        <v>63.898319722425697</v>
      </c>
      <c r="F79" s="48">
        <f t="shared" si="37"/>
        <v>18.629977483779303</v>
      </c>
      <c r="G79" s="30">
        <f t="shared" si="38"/>
        <v>59.196767645200659</v>
      </c>
      <c r="H79" s="31">
        <f t="shared" si="39"/>
        <v>40.758184569296823</v>
      </c>
      <c r="I79" s="32">
        <f>1+99*(('WSKAŹNIK BUDOWA DANE'!I79-'WSKAŹNIK BUDOWA DANE'!I$110)/('WSKAŹNIK BUDOWA DANE'!I$111-'WSKAŹNIK BUDOWA DANE'!I$110))</f>
        <v>32.877332374309304</v>
      </c>
      <c r="J79" s="32">
        <f>1+99*(('WSKAŹNIK BUDOWA DANE'!J79-'WSKAŹNIK BUDOWA DANE'!J$110)/('WSKAŹNIK BUDOWA DANE'!J$111-'WSKAŹNIK BUDOWA DANE'!J$110))</f>
        <v>1</v>
      </c>
      <c r="K79" s="33">
        <f t="shared" si="40"/>
        <v>5.7338758596876946</v>
      </c>
      <c r="L79" s="32">
        <f>1+99*(('WSKAŹNIK BUDOWA DANE'!L79-'WSKAŹNIK BUDOWA DANE'!L$110)/('WSKAŹNIK BUDOWA DANE'!L$111-'WSKAŹNIK BUDOWA DANE'!L$110))</f>
        <v>20.617947387329892</v>
      </c>
      <c r="M79" s="32">
        <f>1+99*(('WSKAŹNIK BUDOWA DANE'!M79-'WSKAŹNIK BUDOWA DANE'!M$110)/('WSKAŹNIK BUDOWA DANE'!M$111-'WSKAŹNIK BUDOWA DANE'!M$110))</f>
        <v>25.905597269071066</v>
      </c>
      <c r="N79" s="32">
        <f>1+99*(('WSKAŹNIK BUDOWA DANE'!N79-'WSKAŹNIK BUDOWA DANE'!N$110)/('WSKAŹNIK BUDOWA DANE'!N$111-'WSKAŹNIK BUDOWA DANE'!N$110))</f>
        <v>14.825335263430988</v>
      </c>
      <c r="O79" s="32">
        <f>1+99*(('WSKAŹNIK BUDOWA DANE'!O79-'WSKAŹNIK BUDOWA DANE'!O$110)/('WSKAŹNIK BUDOWA DANE'!O$111-'WSKAŹNIK BUDOWA DANE'!O$110))</f>
        <v>27.986820155224674</v>
      </c>
      <c r="P79" s="32">
        <f>1+99*(('WSKAŹNIK BUDOWA DANE'!P79-'WSKAŹNIK BUDOWA DANE'!P$110)/('WSKAŹNIK BUDOWA DANE'!P$111-'WSKAŹNIK BUDOWA DANE'!P$110))</f>
        <v>18.708364121973766</v>
      </c>
      <c r="Q79" s="32">
        <f>1+99*(('WSKAŹNIK BUDOWA DANE'!Q79-'WSKAŹNIK BUDOWA DANE'!Q$110)/('WSKAŹNIK BUDOWA DANE'!Q$111-'WSKAŹNIK BUDOWA DANE'!Q$110))</f>
        <v>100</v>
      </c>
      <c r="R79" s="32">
        <f>1+99*(('WSKAŹNIK BUDOWA DANE'!R79-'WSKAŹNIK BUDOWA DANE'!R$110)/('WSKAŹNIK BUDOWA DANE'!R$111-'WSKAŹNIK BUDOWA DANE'!R$110))</f>
        <v>68.14844966268808</v>
      </c>
      <c r="S79" s="32">
        <f>1+99*(('WSKAŹNIK BUDOWA DANE'!S79-'WSKAŹNIK BUDOWA DANE'!S$110)/('WSKAŹNIK BUDOWA DANE'!S$111-'WSKAŹNIK BUDOWA DANE'!S$110))</f>
        <v>27.035450181629461</v>
      </c>
      <c r="T79" s="33">
        <f t="shared" si="41"/>
        <v>25.38679447084499</v>
      </c>
      <c r="U79" s="34">
        <f t="shared" si="42"/>
        <v>65.796872497599239</v>
      </c>
      <c r="V79" s="34">
        <f>1+99*(('WSKAŹNIK BUDOWA DANE'!V79-'WSKAŹNIK BUDOWA DANE'!V$110)/('WSKAŹNIK BUDOWA DANE'!V$111-'WSKAŹNIK BUDOWA DANE'!V$110))</f>
        <v>20.924477815256878</v>
      </c>
      <c r="W79" s="32">
        <f>1+99*(('WSKAŹNIK BUDOWA DANE'!W79-'WSKAŹNIK BUDOWA DANE'!W$110)/('WSKAŹNIK BUDOWA DANE'!W$111-'WSKAŹNIK BUDOWA DANE'!W$110))</f>
        <v>14.756981981981975</v>
      </c>
      <c r="X79" s="32">
        <f>1+99*(('WSKAŹNIK BUDOWA DANE'!X79-'WSKAŹNIK BUDOWA DANE'!X$110)/('WSKAŹNIK BUDOWA DANE'!X$111-'WSKAŹNIK BUDOWA DANE'!X$110))</f>
        <v>30.33396238030161</v>
      </c>
      <c r="Y79" s="32">
        <f>1+99*(('WSKAŹNIK BUDOWA DANE'!Y79-'WSKAŹNIK BUDOWA DANE'!Y$110)/('WSKAŹNIK BUDOWA DANE'!Y$111-'WSKAŹNIK BUDOWA DANE'!Y$110))</f>
        <v>46.915145656803574</v>
      </c>
      <c r="Z79" s="33">
        <f t="shared" si="43"/>
        <v>37.724292749100677</v>
      </c>
      <c r="AA79" s="33">
        <f t="shared" si="44"/>
        <v>44.995652455009576</v>
      </c>
      <c r="AB79" s="32">
        <f>1+99*(('WSKAŹNIK BUDOWA DANE'!AB79-'WSKAŹNIK BUDOWA DANE'!AB$110)/('WSKAŹNIK BUDOWA DANE'!AB$111-'WSKAŹNIK BUDOWA DANE'!AB$110))</f>
        <v>1</v>
      </c>
      <c r="AC79" s="32">
        <f>1+99*(('WSKAŹNIK BUDOWA DANE'!AC79-'WSKAŹNIK BUDOWA DANE'!AC$110)/('WSKAŹNIK BUDOWA DANE'!AC$111-'WSKAŹNIK BUDOWA DANE'!AC$110))</f>
        <v>30.881639951121322</v>
      </c>
      <c r="AD79" s="32">
        <f>1+99*(('WSKAŹNIK BUDOWA DANE'!AD79-'WSKAŹNIK BUDOWA DANE'!AD$110)/('WSKAŹNIK BUDOWA DANE'!AD$111-'WSKAŹNIK BUDOWA DANE'!AD$110))</f>
        <v>11.822456140350869</v>
      </c>
      <c r="AE79" s="32">
        <f>1+99*(('WSKAŹNIK BUDOWA DANE'!AE79-'WSKAŹNIK BUDOWA DANE'!AE$110)/('WSKAŹNIK BUDOWA DANE'!AE$111-'WSKAŹNIK BUDOWA DANE'!AE$110))</f>
        <v>4.6299343102922368</v>
      </c>
      <c r="AF79" s="32">
        <f>1+99*(('WSKAŹNIK BUDOWA DANE'!AF79-'WSKAŹNIK BUDOWA DANE'!AF$110)/('WSKAŹNIK BUDOWA DANE'!AF$111-'WSKAŹNIK BUDOWA DANE'!AF$110))</f>
        <v>35.875561122460844</v>
      </c>
      <c r="AG79" s="33">
        <f t="shared" si="45"/>
        <v>21.787023542689806</v>
      </c>
      <c r="AH79" s="34">
        <f t="shared" si="46"/>
        <v>49.179557331862348</v>
      </c>
      <c r="AI79" s="35">
        <f t="shared" si="47"/>
        <v>33.971356707317078</v>
      </c>
      <c r="AJ79" s="30">
        <f t="shared" si="48"/>
        <v>76.651619151892888</v>
      </c>
      <c r="AK79" s="36">
        <v>4.4249999999999998</v>
      </c>
      <c r="AL79" s="37">
        <v>4.4249999999999998</v>
      </c>
      <c r="AM79" s="37">
        <v>10</v>
      </c>
      <c r="AN79" s="36">
        <f t="shared" si="49"/>
        <v>7.2125000000000004</v>
      </c>
      <c r="AO79" s="36">
        <f t="shared" si="50"/>
        <v>5.8187499999999996</v>
      </c>
      <c r="AP79" s="30">
        <f t="shared" si="51"/>
        <v>54.006250000000001</v>
      </c>
      <c r="AQ79" s="33">
        <f>'WSKAŹNIK BUDOWA DANE'!AQ79</f>
        <v>71.426829268292693</v>
      </c>
      <c r="AR79" s="38">
        <v>2.35144646983961E-2</v>
      </c>
      <c r="AS79" s="39">
        <v>17.254287515799899</v>
      </c>
      <c r="AT79" s="40">
        <v>3.16753069865169</v>
      </c>
      <c r="AU79" s="32">
        <v>15.625017672503599</v>
      </c>
      <c r="AV79" s="41">
        <f t="shared" si="52"/>
        <v>16.419456366178256</v>
      </c>
      <c r="AW79" s="30">
        <f t="shared" si="53"/>
        <v>16.480314415848582</v>
      </c>
    </row>
    <row r="80" spans="1:49" x14ac:dyDescent="0.3">
      <c r="A80" s="26">
        <v>73</v>
      </c>
      <c r="B80" s="43">
        <v>2264011</v>
      </c>
      <c r="C80" s="27" t="s">
        <v>65</v>
      </c>
      <c r="D80" s="44">
        <v>37231</v>
      </c>
      <c r="E80" s="29">
        <f t="shared" si="36"/>
        <v>100</v>
      </c>
      <c r="F80" s="48">
        <f t="shared" si="37"/>
        <v>27.281899618022635</v>
      </c>
      <c r="G80" s="30">
        <f t="shared" si="38"/>
        <v>81.411554031353205</v>
      </c>
      <c r="H80" s="31">
        <f t="shared" si="39"/>
        <v>55.140889273006032</v>
      </c>
      <c r="I80" s="32">
        <f>1+99*(('WSKAŹNIK BUDOWA DANE'!I80-'WSKAŹNIK BUDOWA DANE'!I$110)/('WSKAŹNIK BUDOWA DANE'!I$111-'WSKAŹNIK BUDOWA DANE'!I$110))</f>
        <v>29.51036138448822</v>
      </c>
      <c r="J80" s="32">
        <f>1+99*(('WSKAŹNIK BUDOWA DANE'!J80-'WSKAŹNIK BUDOWA DANE'!J$110)/('WSKAŹNIK BUDOWA DANE'!J$111-'WSKAŹNIK BUDOWA DANE'!J$110))</f>
        <v>58.425371330342976</v>
      </c>
      <c r="K80" s="33">
        <f t="shared" si="40"/>
        <v>41.522931278768588</v>
      </c>
      <c r="L80" s="32">
        <f>1+99*(('WSKAŹNIK BUDOWA DANE'!L80-'WSKAŹNIK BUDOWA DANE'!L$110)/('WSKAŹNIK BUDOWA DANE'!L$111-'WSKAŹNIK BUDOWA DANE'!L$110))</f>
        <v>100</v>
      </c>
      <c r="M80" s="32">
        <f>1+99*(('WSKAŹNIK BUDOWA DANE'!M80-'WSKAŹNIK BUDOWA DANE'!M$110)/('WSKAŹNIK BUDOWA DANE'!M$111-'WSKAŹNIK BUDOWA DANE'!M$110))</f>
        <v>100</v>
      </c>
      <c r="N80" s="32">
        <f>1+99*(('WSKAŹNIK BUDOWA DANE'!N80-'WSKAŹNIK BUDOWA DANE'!N$110)/('WSKAŹNIK BUDOWA DANE'!N$111-'WSKAŹNIK BUDOWA DANE'!N$110))</f>
        <v>1</v>
      </c>
      <c r="O80" s="32">
        <f>1+99*(('WSKAŹNIK BUDOWA DANE'!O80-'WSKAŹNIK BUDOWA DANE'!O$110)/('WSKAŹNIK BUDOWA DANE'!O$111-'WSKAŹNIK BUDOWA DANE'!O$110))</f>
        <v>93.106744640469302</v>
      </c>
      <c r="P80" s="32">
        <f>1+99*(('WSKAŹNIK BUDOWA DANE'!P80-'WSKAŹNIK BUDOWA DANE'!P$110)/('WSKAŹNIK BUDOWA DANE'!P$111-'WSKAŹNIK BUDOWA DANE'!P$110))</f>
        <v>88.988657184931284</v>
      </c>
      <c r="Q80" s="32">
        <f>1+99*(('WSKAŹNIK BUDOWA DANE'!Q80-'WSKAŹNIK BUDOWA DANE'!Q$110)/('WSKAŹNIK BUDOWA DANE'!Q$111-'WSKAŹNIK BUDOWA DANE'!Q$110))</f>
        <v>82.984582740189779</v>
      </c>
      <c r="R80" s="32">
        <f>1+99*(('WSKAŹNIK BUDOWA DANE'!R80-'WSKAŹNIK BUDOWA DANE'!R$110)/('WSKAŹNIK BUDOWA DANE'!R$111-'WSKAŹNIK BUDOWA DANE'!R$110))</f>
        <v>1</v>
      </c>
      <c r="S80" s="32">
        <f>1+99*(('WSKAŹNIK BUDOWA DANE'!S80-'WSKAŹNIK BUDOWA DANE'!S$110)/('WSKAŹNIK BUDOWA DANE'!S$111-'WSKAŹNIK BUDOWA DANE'!S$110))</f>
        <v>65.681985442239082</v>
      </c>
      <c r="T80" s="33">
        <f t="shared" si="41"/>
        <v>29.838916843186077</v>
      </c>
      <c r="U80" s="34">
        <f t="shared" si="42"/>
        <v>78.609181514280763</v>
      </c>
      <c r="V80" s="34">
        <f>1+99*(('WSKAŹNIK BUDOWA DANE'!V80-'WSKAŹNIK BUDOWA DANE'!V$110)/('WSKAŹNIK BUDOWA DANE'!V$111-'WSKAŹNIK BUDOWA DANE'!V$110))</f>
        <v>100</v>
      </c>
      <c r="W80" s="32">
        <f>1+99*(('WSKAŹNIK BUDOWA DANE'!W80-'WSKAŹNIK BUDOWA DANE'!W$110)/('WSKAŹNIK BUDOWA DANE'!W$111-'WSKAŹNIK BUDOWA DANE'!W$110))</f>
        <v>18.153781473781411</v>
      </c>
      <c r="X80" s="32">
        <f>1+99*(('WSKAŹNIK BUDOWA DANE'!X80-'WSKAŹNIK BUDOWA DANE'!X$110)/('WSKAŹNIK BUDOWA DANE'!X$111-'WSKAŹNIK BUDOWA DANE'!X$110))</f>
        <v>1</v>
      </c>
      <c r="Y80" s="32">
        <f>1+99*(('WSKAŹNIK BUDOWA DANE'!Y80-'WSKAŹNIK BUDOWA DANE'!Y$110)/('WSKAŹNIK BUDOWA DANE'!Y$111-'WSKAŹNIK BUDOWA DANE'!Y$110))</f>
        <v>46.220746904415002</v>
      </c>
      <c r="Z80" s="33">
        <f t="shared" si="43"/>
        <v>6.798584183814671</v>
      </c>
      <c r="AA80" s="33">
        <f t="shared" si="44"/>
        <v>1</v>
      </c>
      <c r="AB80" s="32">
        <f>1+99*(('WSKAŹNIK BUDOWA DANE'!AB80-'WSKAŹNIK BUDOWA DANE'!AB$110)/('WSKAŹNIK BUDOWA DANE'!AB$111-'WSKAŹNIK BUDOWA DANE'!AB$110))</f>
        <v>5.4261615302208437</v>
      </c>
      <c r="AC80" s="32">
        <f>1+99*(('WSKAŹNIK BUDOWA DANE'!AC80-'WSKAŹNIK BUDOWA DANE'!AC$110)/('WSKAŹNIK BUDOWA DANE'!AC$111-'WSKAŹNIK BUDOWA DANE'!AC$110))</f>
        <v>25.468200115008617</v>
      </c>
      <c r="AD80" s="32">
        <f>1+99*(('WSKAŹNIK BUDOWA DANE'!AD80-'WSKAŹNIK BUDOWA DANE'!AD$110)/('WSKAŹNIK BUDOWA DANE'!AD$111-'WSKAŹNIK BUDOWA DANE'!AD$110))</f>
        <v>23.82557894736842</v>
      </c>
      <c r="AE80" s="32">
        <f>1+99*(('WSKAŹNIK BUDOWA DANE'!AE80-'WSKAŹNIK BUDOWA DANE'!AE$110)/('WSKAŹNIK BUDOWA DANE'!AE$111-'WSKAŹNIK BUDOWA DANE'!AE$110))</f>
        <v>4.8457847593848813</v>
      </c>
      <c r="AF80" s="32">
        <f>1+99*(('WSKAŹNIK BUDOWA DANE'!AF80-'WSKAŹNIK BUDOWA DANE'!AF$110)/('WSKAŹNIK BUDOWA DANE'!AF$111-'WSKAŹNIK BUDOWA DANE'!AF$110))</f>
        <v>17.352733321741319</v>
      </c>
      <c r="AG80" s="33">
        <f t="shared" si="45"/>
        <v>12.134030018438185</v>
      </c>
      <c r="AH80" s="34">
        <f t="shared" si="46"/>
        <v>21.327896428178672</v>
      </c>
      <c r="AI80" s="35">
        <f t="shared" si="47"/>
        <v>41.339847560975613</v>
      </c>
      <c r="AJ80" s="30">
        <f t="shared" si="48"/>
        <v>93.305807049311511</v>
      </c>
      <c r="AK80" s="36">
        <v>4.4249999999999998</v>
      </c>
      <c r="AL80" s="37">
        <v>1</v>
      </c>
      <c r="AM80" s="37">
        <v>1</v>
      </c>
      <c r="AN80" s="36">
        <f t="shared" si="49"/>
        <v>1</v>
      </c>
      <c r="AO80" s="36">
        <f t="shared" si="50"/>
        <v>2.7124999999999999</v>
      </c>
      <c r="AP80" s="30">
        <f t="shared" si="51"/>
        <v>19.837499999999999</v>
      </c>
      <c r="AQ80" s="33">
        <f>'WSKAŹNIK BUDOWA DANE'!AQ80</f>
        <v>98.390243902439025</v>
      </c>
      <c r="AR80" s="38">
        <v>6.0592960255787198E-2</v>
      </c>
      <c r="AS80" s="39">
        <v>42.884661635447799</v>
      </c>
      <c r="AT80" s="40">
        <v>21.441720358129</v>
      </c>
      <c r="AU80" s="32">
        <v>100</v>
      </c>
      <c r="AV80" s="41">
        <f t="shared" si="52"/>
        <v>65.486381512073024</v>
      </c>
      <c r="AW80" s="30">
        <f t="shared" si="53"/>
        <v>65.740898617989245</v>
      </c>
    </row>
    <row r="81" spans="1:49" x14ac:dyDescent="0.3">
      <c r="A81" s="26">
        <v>74</v>
      </c>
      <c r="B81" s="26">
        <v>2475011</v>
      </c>
      <c r="C81" s="27" t="s">
        <v>139</v>
      </c>
      <c r="D81" s="44">
        <v>207381</v>
      </c>
      <c r="E81" s="29">
        <f t="shared" si="36"/>
        <v>33.860087355361721</v>
      </c>
      <c r="F81" s="48">
        <f t="shared" si="37"/>
        <v>11.431186582858736</v>
      </c>
      <c r="G81" s="30">
        <f t="shared" si="38"/>
        <v>32.770309508713112</v>
      </c>
      <c r="H81" s="31">
        <f t="shared" si="39"/>
        <v>23.648682045385215</v>
      </c>
      <c r="I81" s="32">
        <f>1+99*(('WSKAŹNIK BUDOWA DANE'!I81-'WSKAŹNIK BUDOWA DANE'!I$110)/('WSKAŹNIK BUDOWA DANE'!I$111-'WSKAŹNIK BUDOWA DANE'!I$110))</f>
        <v>5.5497332701362119</v>
      </c>
      <c r="J81" s="32">
        <f>1+99*(('WSKAŹNIK BUDOWA DANE'!J81-'WSKAŹNIK BUDOWA DANE'!J$110)/('WSKAŹNIK BUDOWA DANE'!J$111-'WSKAŹNIK BUDOWA DANE'!J$110))</f>
        <v>11.309546197578365</v>
      </c>
      <c r="K81" s="33">
        <f t="shared" si="40"/>
        <v>7.9224342725479993</v>
      </c>
      <c r="L81" s="32">
        <f>1+99*(('WSKAŹNIK BUDOWA DANE'!L81-'WSKAŹNIK BUDOWA DANE'!L$110)/('WSKAŹNIK BUDOWA DANE'!L$111-'WSKAŹNIK BUDOWA DANE'!L$110))</f>
        <v>4.5546834087983035</v>
      </c>
      <c r="M81" s="32">
        <f>1+99*(('WSKAŹNIK BUDOWA DANE'!M81-'WSKAŹNIK BUDOWA DANE'!M$110)/('WSKAŹNIK BUDOWA DANE'!M$111-'WSKAŹNIK BUDOWA DANE'!M$110))</f>
        <v>5.4433542609978751</v>
      </c>
      <c r="N81" s="32">
        <f>1+99*(('WSKAŹNIK BUDOWA DANE'!N81-'WSKAŹNIK BUDOWA DANE'!N$110)/('WSKAŹNIK BUDOWA DANE'!N$111-'WSKAŹNIK BUDOWA DANE'!N$110))</f>
        <v>10.249556689327688</v>
      </c>
      <c r="O81" s="32">
        <f>1+99*(('WSKAŹNIK BUDOWA DANE'!O81-'WSKAŹNIK BUDOWA DANE'!O$110)/('WSKAŹNIK BUDOWA DANE'!O$111-'WSKAŹNIK BUDOWA DANE'!O$110))</f>
        <v>40.022218437669387</v>
      </c>
      <c r="P81" s="32">
        <f>1+99*(('WSKAŹNIK BUDOWA DANE'!P81-'WSKAŹNIK BUDOWA DANE'!P$110)/('WSKAŹNIK BUDOWA DANE'!P$111-'WSKAŹNIK BUDOWA DANE'!P$110))</f>
        <v>8.8982782792352619</v>
      </c>
      <c r="Q81" s="32">
        <f>1+99*(('WSKAŹNIK BUDOWA DANE'!Q81-'WSKAŹNIK BUDOWA DANE'!Q$110)/('WSKAŹNIK BUDOWA DANE'!Q$111-'WSKAŹNIK BUDOWA DANE'!Q$110))</f>
        <v>15.718648285040599</v>
      </c>
      <c r="R81" s="32">
        <f>1+99*(('WSKAŹNIK BUDOWA DANE'!R81-'WSKAŹNIK BUDOWA DANE'!R$110)/('WSKAŹNIK BUDOWA DANE'!R$111-'WSKAŹNIK BUDOWA DANE'!R$110))</f>
        <v>1</v>
      </c>
      <c r="S81" s="32">
        <f>1+99*(('WSKAŹNIK BUDOWA DANE'!S81-'WSKAŹNIK BUDOWA DANE'!S$110)/('WSKAŹNIK BUDOWA DANE'!S$111-'WSKAŹNIK BUDOWA DANE'!S$110))</f>
        <v>1</v>
      </c>
      <c r="T81" s="33">
        <f t="shared" si="41"/>
        <v>6.0749911700732904</v>
      </c>
      <c r="U81" s="34">
        <f t="shared" si="42"/>
        <v>10.221402897748563</v>
      </c>
      <c r="V81" s="34">
        <f>1+99*(('WSKAŹNIK BUDOWA DANE'!V81-'WSKAŹNIK BUDOWA DANE'!V$110)/('WSKAŹNIK BUDOWA DANE'!V$111-'WSKAŹNIK BUDOWA DANE'!V$110))</f>
        <v>27.66012556598724</v>
      </c>
      <c r="W81" s="32">
        <f>1+99*(('WSKAŹNIK BUDOWA DANE'!W81-'WSKAŹNIK BUDOWA DANE'!W$110)/('WSKAŹNIK BUDOWA DANE'!W$111-'WSKAŹNIK BUDOWA DANE'!W$110))</f>
        <v>10.791329791329783</v>
      </c>
      <c r="X81" s="32">
        <f>1+99*(('WSKAŹNIK BUDOWA DANE'!X81-'WSKAŹNIK BUDOWA DANE'!X$110)/('WSKAŹNIK BUDOWA DANE'!X$111-'WSKAŹNIK BUDOWA DANE'!X$110))</f>
        <v>48.036834677896046</v>
      </c>
      <c r="Y81" s="32">
        <f>1+99*(('WSKAŹNIK BUDOWA DANE'!Y81-'WSKAŹNIK BUDOWA DANE'!Y$110)/('WSKAŹNIK BUDOWA DANE'!Y$111-'WSKAŹNIK BUDOWA DANE'!Y$110))</f>
        <v>44.788668412649386</v>
      </c>
      <c r="Z81" s="33">
        <f t="shared" si="43"/>
        <v>46.384327740968104</v>
      </c>
      <c r="AA81" s="33">
        <f t="shared" si="44"/>
        <v>57.315625300453014</v>
      </c>
      <c r="AB81" s="32">
        <f>1+99*(('WSKAŹNIK BUDOWA DANE'!AB81-'WSKAŹNIK BUDOWA DANE'!AB$110)/('WSKAŹNIK BUDOWA DANE'!AB$111-'WSKAŹNIK BUDOWA DANE'!AB$110))</f>
        <v>1.5509965260798408</v>
      </c>
      <c r="AC81" s="32">
        <f>1+99*(('WSKAŹNIK BUDOWA DANE'!AC81-'WSKAŹNIK BUDOWA DANE'!AC$110)/('WSKAŹNIK BUDOWA DANE'!AC$111-'WSKAŹNIK BUDOWA DANE'!AC$110))</f>
        <v>1</v>
      </c>
      <c r="AD81" s="32">
        <f>1+99*(('WSKAŹNIK BUDOWA DANE'!AD81-'WSKAŹNIK BUDOWA DANE'!AD$110)/('WSKAŹNIK BUDOWA DANE'!AD$111-'WSKAŹNIK BUDOWA DANE'!AD$110))</f>
        <v>5.2456140350877112</v>
      </c>
      <c r="AE81" s="32">
        <f>1+99*(('WSKAŹNIK BUDOWA DANE'!AE81-'WSKAŹNIK BUDOWA DANE'!AE$110)/('WSKAŹNIK BUDOWA DANE'!AE$111-'WSKAŹNIK BUDOWA DANE'!AE$110))</f>
        <v>1</v>
      </c>
      <c r="AF81" s="32">
        <f>1+99*(('WSKAŹNIK BUDOWA DANE'!AF81-'WSKAŹNIK BUDOWA DANE'!AF$110)/('WSKAŹNIK BUDOWA DANE'!AF$111-'WSKAŹNIK BUDOWA DANE'!AF$110))</f>
        <v>42.701357585569973</v>
      </c>
      <c r="AG81" s="33">
        <f t="shared" si="45"/>
        <v>20.955219739552046</v>
      </c>
      <c r="AH81" s="34">
        <f t="shared" si="46"/>
        <v>46.779564272177439</v>
      </c>
      <c r="AI81" s="35">
        <f t="shared" si="47"/>
        <v>25.20204268292683</v>
      </c>
      <c r="AJ81" s="30">
        <f t="shared" si="48"/>
        <v>56.831305006948256</v>
      </c>
      <c r="AK81" s="36">
        <v>1</v>
      </c>
      <c r="AL81" s="37">
        <v>4.4249999999999998</v>
      </c>
      <c r="AM81" s="37">
        <v>4.4249999999999998</v>
      </c>
      <c r="AN81" s="36">
        <f t="shared" si="49"/>
        <v>4.4249999999999998</v>
      </c>
      <c r="AO81" s="36">
        <f t="shared" si="50"/>
        <v>2.7124999999999999</v>
      </c>
      <c r="AP81" s="30">
        <f t="shared" si="51"/>
        <v>19.837499999999999</v>
      </c>
      <c r="AQ81" s="33">
        <f>'WSKAŹNIK BUDOWA DANE'!AQ81</f>
        <v>58.045731707317067</v>
      </c>
      <c r="AR81" s="38">
        <v>5.9262336767427499E-3</v>
      </c>
      <c r="AS81" s="39">
        <v>5.0964873027351096</v>
      </c>
      <c r="AT81" s="40">
        <v>0.56265444979531798</v>
      </c>
      <c r="AU81" s="32">
        <v>3.5978694619351401</v>
      </c>
      <c r="AV81" s="41">
        <f t="shared" si="52"/>
        <v>4.2821135003232742</v>
      </c>
      <c r="AW81" s="30">
        <f t="shared" si="53"/>
        <v>4.2950674606758863</v>
      </c>
    </row>
    <row r="82" spans="1:49" x14ac:dyDescent="0.3">
      <c r="A82" s="26">
        <v>75</v>
      </c>
      <c r="B82" s="26">
        <v>1818011</v>
      </c>
      <c r="C82" s="27" t="s">
        <v>116</v>
      </c>
      <c r="D82" s="44">
        <v>62924</v>
      </c>
      <c r="E82" s="29">
        <f t="shared" si="36"/>
        <v>39.931751508634264</v>
      </c>
      <c r="F82" s="48">
        <f t="shared" si="37"/>
        <v>12.886286873911454</v>
      </c>
      <c r="G82" s="30">
        <f t="shared" si="38"/>
        <v>29.28897058369682</v>
      </c>
      <c r="H82" s="31">
        <f t="shared" si="39"/>
        <v>21.394729706538996</v>
      </c>
      <c r="I82" s="32">
        <f>1+99*(('WSKAŹNIK BUDOWA DANE'!I82-'WSKAŹNIK BUDOWA DANE'!I$110)/('WSKAŹNIK BUDOWA DANE'!I$111-'WSKAŹNIK BUDOWA DANE'!I$110))</f>
        <v>36.61247789116284</v>
      </c>
      <c r="J82" s="32">
        <f>1+99*(('WSKAŹNIK BUDOWA DANE'!J82-'WSKAŹNIK BUDOWA DANE'!J$110)/('WSKAŹNIK BUDOWA DANE'!J$111-'WSKAŹNIK BUDOWA DANE'!J$110))</f>
        <v>34.977560231390157</v>
      </c>
      <c r="K82" s="33">
        <f t="shared" si="40"/>
        <v>35.785683599151611</v>
      </c>
      <c r="L82" s="32">
        <f>1+99*(('WSKAŹNIK BUDOWA DANE'!L82-'WSKAŹNIK BUDOWA DANE'!L$110)/('WSKAŹNIK BUDOWA DANE'!L$111-'WSKAŹNIK BUDOWA DANE'!L$110))</f>
        <v>1</v>
      </c>
      <c r="M82" s="32">
        <f>1+99*(('WSKAŹNIK BUDOWA DANE'!M82-'WSKAŹNIK BUDOWA DANE'!M$110)/('WSKAŹNIK BUDOWA DANE'!M$111-'WSKAŹNIK BUDOWA DANE'!M$110))</f>
        <v>10.762753480389037</v>
      </c>
      <c r="N82" s="32">
        <f>1+99*(('WSKAŹNIK BUDOWA DANE'!N82-'WSKAŹNIK BUDOWA DANE'!N$110)/('WSKAŹNIK BUDOWA DANE'!N$111-'WSKAŹNIK BUDOWA DANE'!N$110))</f>
        <v>11.161370943728242</v>
      </c>
      <c r="O82" s="32">
        <f>1+99*(('WSKAŹNIK BUDOWA DANE'!O82-'WSKAŹNIK BUDOWA DANE'!O$110)/('WSKAŹNIK BUDOWA DANE'!O$111-'WSKAŹNIK BUDOWA DANE'!O$110))</f>
        <v>30.179188672326223</v>
      </c>
      <c r="P82" s="32">
        <f>1+99*(('WSKAŹNIK BUDOWA DANE'!P82-'WSKAŹNIK BUDOWA DANE'!P$110)/('WSKAŹNIK BUDOWA DANE'!P$111-'WSKAŹNIK BUDOWA DANE'!P$110))</f>
        <v>1</v>
      </c>
      <c r="Q82" s="32">
        <f>1+99*(('WSKAŹNIK BUDOWA DANE'!Q82-'WSKAŹNIK BUDOWA DANE'!Q$110)/('WSKAŹNIK BUDOWA DANE'!Q$111-'WSKAŹNIK BUDOWA DANE'!Q$110))</f>
        <v>1</v>
      </c>
      <c r="R82" s="32">
        <f>1+99*(('WSKAŹNIK BUDOWA DANE'!R82-'WSKAŹNIK BUDOWA DANE'!R$110)/('WSKAŹNIK BUDOWA DANE'!R$111-'WSKAŹNIK BUDOWA DANE'!R$110))</f>
        <v>1</v>
      </c>
      <c r="S82" s="32">
        <f>1+99*(('WSKAŹNIK BUDOWA DANE'!S82-'WSKAŹNIK BUDOWA DANE'!S$110)/('WSKAŹNIK BUDOWA DANE'!S$111-'WSKAŹNIK BUDOWA DANE'!S$110))</f>
        <v>39.271168393617657</v>
      </c>
      <c r="T82" s="33">
        <f t="shared" si="41"/>
        <v>5.5620750987184717</v>
      </c>
      <c r="U82" s="34">
        <f t="shared" si="42"/>
        <v>8.7453340352557731</v>
      </c>
      <c r="V82" s="34">
        <f>1+99*(('WSKAŹNIK BUDOWA DANE'!V82-'WSKAŹNIK BUDOWA DANE'!V$110)/('WSKAŹNIK BUDOWA DANE'!V$111-'WSKAŹNIK BUDOWA DANE'!V$110))</f>
        <v>37.610325551458899</v>
      </c>
      <c r="W82" s="32">
        <f>1+99*(('WSKAŹNIK BUDOWA DANE'!W82-'WSKAŹNIK BUDOWA DANE'!W$110)/('WSKAŹNIK BUDOWA DANE'!W$111-'WSKAŹNIK BUDOWA DANE'!W$110))</f>
        <v>1</v>
      </c>
      <c r="X82" s="32">
        <f>1+99*(('WSKAŹNIK BUDOWA DANE'!X82-'WSKAŹNIK BUDOWA DANE'!X$110)/('WSKAŹNIK BUDOWA DANE'!X$111-'WSKAŹNIK BUDOWA DANE'!X$110))</f>
        <v>41.748895724319155</v>
      </c>
      <c r="Y82" s="32">
        <f>1+99*(('WSKAŹNIK BUDOWA DANE'!Y82-'WSKAŹNIK BUDOWA DANE'!Y$110)/('WSKAŹNIK BUDOWA DANE'!Y$111-'WSKAŹNIK BUDOWA DANE'!Y$110))</f>
        <v>48.758526752701208</v>
      </c>
      <c r="Z82" s="33">
        <f t="shared" si="43"/>
        <v>45.117786393726682</v>
      </c>
      <c r="AA82" s="33">
        <f t="shared" si="44"/>
        <v>55.513813296194492</v>
      </c>
      <c r="AB82" s="32">
        <f>1+99*(('WSKAŹNIK BUDOWA DANE'!AB82-'WSKAŹNIK BUDOWA DANE'!AB$110)/('WSKAŹNIK BUDOWA DANE'!AB$111-'WSKAŹNIK BUDOWA DANE'!AB$110))</f>
        <v>7.8909545224561093</v>
      </c>
      <c r="AC82" s="32">
        <f>1+99*(('WSKAŹNIK BUDOWA DANE'!AC82-'WSKAŹNIK BUDOWA DANE'!AC$110)/('WSKAŹNIK BUDOWA DANE'!AC$111-'WSKAŹNIK BUDOWA DANE'!AC$110))</f>
        <v>1</v>
      </c>
      <c r="AD82" s="32">
        <f>1+99*(('WSKAŹNIK BUDOWA DANE'!AD82-'WSKAŹNIK BUDOWA DANE'!AD$110)/('WSKAŹNIK BUDOWA DANE'!AD$111-'WSKAŹNIK BUDOWA DANE'!AD$110))</f>
        <v>7.947368421052631</v>
      </c>
      <c r="AE82" s="32">
        <f>1+99*(('WSKAŹNIK BUDOWA DANE'!AE82-'WSKAŹNIK BUDOWA DANE'!AE$110)/('WSKAŹNIK BUDOWA DANE'!AE$111-'WSKAŹNIK BUDOWA DANE'!AE$110))</f>
        <v>4.3895621256058952</v>
      </c>
      <c r="AF82" s="32">
        <f>1+99*(('WSKAŹNIK BUDOWA DANE'!AF82-'WSKAŹNIK BUDOWA DANE'!AF$110)/('WSKAŹNIK BUDOWA DANE'!AF$111-'WSKAŹNIK BUDOWA DANE'!AF$110))</f>
        <v>1</v>
      </c>
      <c r="AG82" s="33">
        <f t="shared" si="45"/>
        <v>15.061324261203536</v>
      </c>
      <c r="AH82" s="34">
        <f t="shared" si="46"/>
        <v>29.773981718713141</v>
      </c>
      <c r="AI82" s="35">
        <f t="shared" si="47"/>
        <v>33.037195121951221</v>
      </c>
      <c r="AJ82" s="30">
        <f t="shared" si="48"/>
        <v>74.540236661473045</v>
      </c>
      <c r="AK82" s="36">
        <v>1</v>
      </c>
      <c r="AL82" s="37">
        <v>10</v>
      </c>
      <c r="AM82" s="37">
        <v>1</v>
      </c>
      <c r="AN82" s="36">
        <f t="shared" si="49"/>
        <v>5.5</v>
      </c>
      <c r="AO82" s="36">
        <f t="shared" si="50"/>
        <v>3.25</v>
      </c>
      <c r="AP82" s="30">
        <f t="shared" si="51"/>
        <v>25.75</v>
      </c>
      <c r="AQ82" s="33">
        <f>'WSKAŹNIK BUDOWA DANE'!AQ82</f>
        <v>76.155487804878049</v>
      </c>
      <c r="AR82" s="38">
        <v>1.0531484808504301E-2</v>
      </c>
      <c r="AS82" s="39">
        <v>8.2798502641390801</v>
      </c>
      <c r="AT82" s="40">
        <v>1.5564444582795101</v>
      </c>
      <c r="AU82" s="32">
        <v>8.1863637243665899</v>
      </c>
      <c r="AV82" s="41">
        <f t="shared" si="52"/>
        <v>8.2329743012799028</v>
      </c>
      <c r="AW82" s="30">
        <f t="shared" si="53"/>
        <v>8.2615216572202197</v>
      </c>
    </row>
    <row r="83" spans="1:49" x14ac:dyDescent="0.3">
      <c r="A83" s="26">
        <v>76</v>
      </c>
      <c r="B83" s="26">
        <v>2611011</v>
      </c>
      <c r="C83" s="27" t="s">
        <v>160</v>
      </c>
      <c r="D83" s="44">
        <v>50355</v>
      </c>
      <c r="E83" s="29">
        <f t="shared" si="36"/>
        <v>8.4106614062790097</v>
      </c>
      <c r="F83" s="48">
        <f t="shared" si="37"/>
        <v>5.3321227725398819</v>
      </c>
      <c r="G83" s="30">
        <f t="shared" si="38"/>
        <v>25.081775250643339</v>
      </c>
      <c r="H83" s="31">
        <f t="shared" si="39"/>
        <v>18.67083009056741</v>
      </c>
      <c r="I83" s="32">
        <f>1+99*(('WSKAŹNIK BUDOWA DANE'!I83-'WSKAŹNIK BUDOWA DANE'!I$110)/('WSKAŹNIK BUDOWA DANE'!I$111-'WSKAŹNIK BUDOWA DANE'!I$110))</f>
        <v>17.395337223361139</v>
      </c>
      <c r="J83" s="32">
        <f>1+99*(('WSKAŹNIK BUDOWA DANE'!J83-'WSKAŹNIK BUDOWA DANE'!J$110)/('WSKAŹNIK BUDOWA DANE'!J$111-'WSKAŹNIK BUDOWA DANE'!J$110))</f>
        <v>43.458623771224353</v>
      </c>
      <c r="K83" s="33">
        <f t="shared" si="40"/>
        <v>27.495043476299983</v>
      </c>
      <c r="L83" s="32">
        <f>1+99*(('WSKAŹNIK BUDOWA DANE'!L83-'WSKAŹNIK BUDOWA DANE'!L$110)/('WSKAŹNIK BUDOWA DANE'!L$111-'WSKAŹNIK BUDOWA DANE'!L$110))</f>
        <v>1</v>
      </c>
      <c r="M83" s="32">
        <f>1+99*(('WSKAŹNIK BUDOWA DANE'!M83-'WSKAŹNIK BUDOWA DANE'!M$110)/('WSKAŹNIK BUDOWA DANE'!M$111-'WSKAŹNIK BUDOWA DANE'!M$110))</f>
        <v>1</v>
      </c>
      <c r="N83" s="32">
        <f>1+99*(('WSKAŹNIK BUDOWA DANE'!N83-'WSKAŹNIK BUDOWA DANE'!N$110)/('WSKAŹNIK BUDOWA DANE'!N$111-'WSKAŹNIK BUDOWA DANE'!N$110))</f>
        <v>13.697728234796115</v>
      </c>
      <c r="O83" s="32">
        <f>1+99*(('WSKAŹNIK BUDOWA DANE'!O83-'WSKAŹNIK BUDOWA DANE'!O$110)/('WSKAŹNIK BUDOWA DANE'!O$111-'WSKAŹNIK BUDOWA DANE'!O$110))</f>
        <v>64.700731255956541</v>
      </c>
      <c r="P83" s="32">
        <f>1+99*(('WSKAŹNIK BUDOWA DANE'!P83-'WSKAŹNIK BUDOWA DANE'!P$110)/('WSKAŹNIK BUDOWA DANE'!P$111-'WSKAŹNIK BUDOWA DANE'!P$110))</f>
        <v>1</v>
      </c>
      <c r="Q83" s="32">
        <f>1+99*(('WSKAŹNIK BUDOWA DANE'!Q83-'WSKAŹNIK BUDOWA DANE'!Q$110)/('WSKAŹNIK BUDOWA DANE'!Q$111-'WSKAŹNIK BUDOWA DANE'!Q$110))</f>
        <v>1</v>
      </c>
      <c r="R83" s="32">
        <f>1+99*(('WSKAŹNIK BUDOWA DANE'!R83-'WSKAŹNIK BUDOWA DANE'!R$110)/('WSKAŹNIK BUDOWA DANE'!R$111-'WSKAŹNIK BUDOWA DANE'!R$110))</f>
        <v>1</v>
      </c>
      <c r="S83" s="32">
        <f>1+99*(('WSKAŹNIK BUDOWA DANE'!S83-'WSKAŹNIK BUDOWA DANE'!S$110)/('WSKAŹNIK BUDOWA DANE'!S$111-'WSKAŹNIK BUDOWA DANE'!S$110))</f>
        <v>48.823949955317374</v>
      </c>
      <c r="T83" s="33">
        <f t="shared" si="41"/>
        <v>4.7320513723968611</v>
      </c>
      <c r="U83" s="34">
        <f t="shared" si="42"/>
        <v>6.3566933862751505</v>
      </c>
      <c r="V83" s="34">
        <f>1+99*(('WSKAŹNIK BUDOWA DANE'!V83-'WSKAŹNIK BUDOWA DANE'!V$110)/('WSKAŹNIK BUDOWA DANE'!V$111-'WSKAŹNIK BUDOWA DANE'!V$110))</f>
        <v>55.898257372654157</v>
      </c>
      <c r="W83" s="32">
        <f>1+99*(('WSKAŹNIK BUDOWA DANE'!W83-'WSKAŹNIK BUDOWA DANE'!W$110)/('WSKAŹNIK BUDOWA DANE'!W$111-'WSKAŹNIK BUDOWA DANE'!W$110))</f>
        <v>1</v>
      </c>
      <c r="X83" s="32">
        <f>1+99*(('WSKAŹNIK BUDOWA DANE'!X83-'WSKAŹNIK BUDOWA DANE'!X$110)/('WSKAŹNIK BUDOWA DANE'!X$111-'WSKAŹNIK BUDOWA DANE'!X$110))</f>
        <v>35.762384975890591</v>
      </c>
      <c r="Y83" s="32">
        <f>1+99*(('WSKAŹNIK BUDOWA DANE'!Y83-'WSKAŹNIK BUDOWA DANE'!Y$110)/('WSKAŹNIK BUDOWA DANE'!Y$111-'WSKAŹNIK BUDOWA DANE'!Y$110))</f>
        <v>32.627438038667606</v>
      </c>
      <c r="Z83" s="33">
        <f t="shared" si="43"/>
        <v>34.158966610772161</v>
      </c>
      <c r="AA83" s="33">
        <f t="shared" si="44"/>
        <v>39.923534241791451</v>
      </c>
      <c r="AB83" s="32">
        <f>1+99*(('WSKAŹNIK BUDOWA DANE'!AB83-'WSKAŹNIK BUDOWA DANE'!AB$110)/('WSKAŹNIK BUDOWA DANE'!AB$111-'WSKAŹNIK BUDOWA DANE'!AB$110))</f>
        <v>7.1048959943919785</v>
      </c>
      <c r="AC83" s="32">
        <f>1+99*(('WSKAŹNIK BUDOWA DANE'!AC83-'WSKAŹNIK BUDOWA DANE'!AC$110)/('WSKAŹNIK BUDOWA DANE'!AC$111-'WSKAŹNIK BUDOWA DANE'!AC$110))</f>
        <v>1</v>
      </c>
      <c r="AD83" s="32">
        <f>1+99*(('WSKAŹNIK BUDOWA DANE'!AD83-'WSKAŹNIK BUDOWA DANE'!AD$110)/('WSKAŹNIK BUDOWA DANE'!AD$111-'WSKAŹNIK BUDOWA DANE'!AD$110))</f>
        <v>1</v>
      </c>
      <c r="AE83" s="32">
        <f>1+99*(('WSKAŹNIK BUDOWA DANE'!AE83-'WSKAŹNIK BUDOWA DANE'!AE$110)/('WSKAŹNIK BUDOWA DANE'!AE$111-'WSKAŹNIK BUDOWA DANE'!AE$110))</f>
        <v>1.9339693073686832</v>
      </c>
      <c r="AF83" s="32">
        <f>1+99*(('WSKAŹNIK BUDOWA DANE'!AF83-'WSKAŹNIK BUDOWA DANE'!AF$110)/('WSKAŹNIK BUDOWA DANE'!AF$111-'WSKAŹNIK BUDOWA DANE'!AF$110))</f>
        <v>1</v>
      </c>
      <c r="AG83" s="33">
        <f t="shared" si="45"/>
        <v>11.090598064930338</v>
      </c>
      <c r="AH83" s="34">
        <f t="shared" si="46"/>
        <v>18.317295325820442</v>
      </c>
      <c r="AI83" s="35">
        <f t="shared" si="47"/>
        <v>4.8587500000000015</v>
      </c>
      <c r="AJ83" s="30">
        <f t="shared" si="48"/>
        <v>10.851602307659919</v>
      </c>
      <c r="AK83" s="36">
        <v>4.4249999999999998</v>
      </c>
      <c r="AL83" s="37">
        <v>10</v>
      </c>
      <c r="AM83" s="37">
        <v>1</v>
      </c>
      <c r="AN83" s="36">
        <f t="shared" si="49"/>
        <v>5.5</v>
      </c>
      <c r="AO83" s="36">
        <f t="shared" si="50"/>
        <v>4.9625000000000004</v>
      </c>
      <c r="AP83" s="30">
        <f t="shared" si="51"/>
        <v>44.587500000000006</v>
      </c>
      <c r="AQ83" s="33">
        <f>'WSKAŹNIK BUDOWA DANE'!AQ83</f>
        <v>1</v>
      </c>
      <c r="AR83" s="38">
        <v>0</v>
      </c>
      <c r="AS83" s="39">
        <v>1</v>
      </c>
      <c r="AT83" s="40">
        <v>0</v>
      </c>
      <c r="AU83" s="32">
        <v>1</v>
      </c>
      <c r="AV83" s="41">
        <f t="shared" si="52"/>
        <v>1</v>
      </c>
      <c r="AW83" s="30">
        <f t="shared" si="53"/>
        <v>1</v>
      </c>
    </row>
    <row r="84" spans="1:49" x14ac:dyDescent="0.3">
      <c r="A84" s="26">
        <v>77</v>
      </c>
      <c r="B84" s="26">
        <v>3214011</v>
      </c>
      <c r="C84" s="27" t="s">
        <v>144</v>
      </c>
      <c r="D84" s="44">
        <v>68670</v>
      </c>
      <c r="E84" s="29">
        <f t="shared" si="36"/>
        <v>23.646645588314442</v>
      </c>
      <c r="F84" s="48">
        <f t="shared" si="37"/>
        <v>8.9834915666793105</v>
      </c>
      <c r="G84" s="30">
        <f t="shared" si="38"/>
        <v>6.485379735963857</v>
      </c>
      <c r="H84" s="31">
        <f t="shared" si="39"/>
        <v>6.6308104121544265</v>
      </c>
      <c r="I84" s="32">
        <f>1+99*(('WSKAŹNIK BUDOWA DANE'!I84-'WSKAŹNIK BUDOWA DANE'!I$110)/('WSKAŹNIK BUDOWA DANE'!I$111-'WSKAŹNIK BUDOWA DANE'!I$110))</f>
        <v>14.740035463726723</v>
      </c>
      <c r="J84" s="32">
        <f>1+99*(('WSKAŹNIK BUDOWA DANE'!J84-'WSKAŹNIK BUDOWA DANE'!J$110)/('WSKAŹNIK BUDOWA DANE'!J$111-'WSKAŹNIK BUDOWA DANE'!J$110))</f>
        <v>32.134469200524215</v>
      </c>
      <c r="K84" s="33">
        <f t="shared" si="40"/>
        <v>21.763805173355166</v>
      </c>
      <c r="L84" s="32">
        <f>1+99*(('WSKAŹNIK BUDOWA DANE'!L84-'WSKAŹNIK BUDOWA DANE'!L$110)/('WSKAŹNIK BUDOWA DANE'!L$111-'WSKAŹNIK BUDOWA DANE'!L$110))</f>
        <v>1</v>
      </c>
      <c r="M84" s="32">
        <f>1+99*(('WSKAŹNIK BUDOWA DANE'!M84-'WSKAŹNIK BUDOWA DANE'!M$110)/('WSKAŹNIK BUDOWA DANE'!M$111-'WSKAŹNIK BUDOWA DANE'!M$110))</f>
        <v>14.418774574049802</v>
      </c>
      <c r="N84" s="32">
        <f>1+99*(('WSKAŹNIK BUDOWA DANE'!N84-'WSKAŹNIK BUDOWA DANE'!N$110)/('WSKAŹNIK BUDOWA DANE'!N$111-'WSKAŹNIK BUDOWA DANE'!N$110))</f>
        <v>10.311112643995298</v>
      </c>
      <c r="O84" s="32">
        <f>1+99*(('WSKAŹNIK BUDOWA DANE'!O84-'WSKAŹNIK BUDOWA DANE'!O$110)/('WSKAŹNIK BUDOWA DANE'!O$111-'WSKAŹNIK BUDOWA DANE'!O$110))</f>
        <v>1</v>
      </c>
      <c r="P84" s="32">
        <f>1+99*(('WSKAŹNIK BUDOWA DANE'!P84-'WSKAŹNIK BUDOWA DANE'!P$110)/('WSKAŹNIK BUDOWA DANE'!P$111-'WSKAŹNIK BUDOWA DANE'!P$110))</f>
        <v>1</v>
      </c>
      <c r="Q84" s="32">
        <f>1+99*(('WSKAŹNIK BUDOWA DANE'!Q84-'WSKAŹNIK BUDOWA DANE'!Q$110)/('WSKAŹNIK BUDOWA DANE'!Q$111-'WSKAŹNIK BUDOWA DANE'!Q$110))</f>
        <v>1</v>
      </c>
      <c r="R84" s="32">
        <f>1+99*(('WSKAŹNIK BUDOWA DANE'!R84-'WSKAŹNIK BUDOWA DANE'!R$110)/('WSKAŹNIK BUDOWA DANE'!R$111-'WSKAŹNIK BUDOWA DANE'!R$110))</f>
        <v>1</v>
      </c>
      <c r="S84" s="32">
        <f>1+99*(('WSKAŹNIK BUDOWA DANE'!S84-'WSKAŹNIK BUDOWA DANE'!S$110)/('WSKAŹNIK BUDOWA DANE'!S$111-'WSKAŹNIK BUDOWA DANE'!S$110))</f>
        <v>36.068807339449563</v>
      </c>
      <c r="T84" s="33">
        <f t="shared" si="41"/>
        <v>3.6560419150794381</v>
      </c>
      <c r="U84" s="34">
        <f t="shared" si="42"/>
        <v>3.2601554838874081</v>
      </c>
      <c r="V84" s="34">
        <f>1+99*(('WSKAŹNIK BUDOWA DANE'!V84-'WSKAŹNIK BUDOWA DANE'!V$110)/('WSKAŹNIK BUDOWA DANE'!V$111-'WSKAŹNIK BUDOWA DANE'!V$110))</f>
        <v>7.7093872870249012</v>
      </c>
      <c r="W84" s="32">
        <f>1+99*(('WSKAŹNIK BUDOWA DANE'!W84-'WSKAŹNIK BUDOWA DANE'!W$110)/('WSKAŹNIK BUDOWA DANE'!W$111-'WSKAŹNIK BUDOWA DANE'!W$110))</f>
        <v>1</v>
      </c>
      <c r="X84" s="32">
        <f>1+99*(('WSKAŹNIK BUDOWA DANE'!X84-'WSKAŹNIK BUDOWA DANE'!X$110)/('WSKAŹNIK BUDOWA DANE'!X$111-'WSKAŹNIK BUDOWA DANE'!X$110))</f>
        <v>18.772982755037273</v>
      </c>
      <c r="Y84" s="32">
        <f>1+99*(('WSKAŹNIK BUDOWA DANE'!Y84-'WSKAŹNIK BUDOWA DANE'!Y$110)/('WSKAŹNIK BUDOWA DANE'!Y$111-'WSKAŹNIK BUDOWA DANE'!Y$110))</f>
        <v>31.303375000951071</v>
      </c>
      <c r="Z84" s="33">
        <f t="shared" si="43"/>
        <v>24.241652564693673</v>
      </c>
      <c r="AA84" s="33">
        <f t="shared" si="44"/>
        <v>25.814926151620803</v>
      </c>
      <c r="AB84" s="32">
        <f>1+99*(('WSKAŹNIK BUDOWA DANE'!AB84-'WSKAŹNIK BUDOWA DANE'!AB$110)/('WSKAŹNIK BUDOWA DANE'!AB$111-'WSKAŹNIK BUDOWA DANE'!AB$110))</f>
        <v>9.6670718160207372</v>
      </c>
      <c r="AC84" s="32">
        <f>1+99*(('WSKAŹNIK BUDOWA DANE'!AC84-'WSKAŹNIK BUDOWA DANE'!AC$110)/('WSKAŹNIK BUDOWA DANE'!AC$111-'WSKAŹNIK BUDOWA DANE'!AC$110))</f>
        <v>1</v>
      </c>
      <c r="AD84" s="32">
        <f>1+99*(('WSKAŹNIK BUDOWA DANE'!AD84-'WSKAŹNIK BUDOWA DANE'!AD$110)/('WSKAŹNIK BUDOWA DANE'!AD$111-'WSKAŹNIK BUDOWA DANE'!AD$110))</f>
        <v>7.5614035087719209</v>
      </c>
      <c r="AE84" s="32">
        <f>1+99*(('WSKAŹNIK BUDOWA DANE'!AE84-'WSKAŹNIK BUDOWA DANE'!AE$110)/('WSKAŹNIK BUDOWA DANE'!AE$111-'WSKAŹNIK BUDOWA DANE'!AE$110))</f>
        <v>5.2822308369221238</v>
      </c>
      <c r="AF84" s="32">
        <f>1+99*(('WSKAŹNIK BUDOWA DANE'!AF84-'WSKAŹNIK BUDOWA DANE'!AF$110)/('WSKAŹNIK BUDOWA DANE'!AF$111-'WSKAŹNIK BUDOWA DANE'!AF$110))</f>
        <v>1</v>
      </c>
      <c r="AG84" s="33">
        <f t="shared" si="45"/>
        <v>8.7623268835466064</v>
      </c>
      <c r="AH84" s="34">
        <f t="shared" si="46"/>
        <v>11.599563746201868</v>
      </c>
      <c r="AI84" s="35">
        <f t="shared" si="47"/>
        <v>29.484161585365854</v>
      </c>
      <c r="AJ84" s="30">
        <f t="shared" si="48"/>
        <v>66.509706489240742</v>
      </c>
      <c r="AK84" s="36">
        <v>4.4249999999999998</v>
      </c>
      <c r="AL84" s="37">
        <v>4.4249999999999998</v>
      </c>
      <c r="AM84" s="37">
        <v>1</v>
      </c>
      <c r="AN84" s="36">
        <f t="shared" si="49"/>
        <v>2.7124999999999999</v>
      </c>
      <c r="AO84" s="36">
        <f t="shared" si="50"/>
        <v>3.5687499999999996</v>
      </c>
      <c r="AP84" s="30">
        <f t="shared" si="51"/>
        <v>29.256249999999998</v>
      </c>
      <c r="AQ84" s="33">
        <f>'WSKAŹNIK BUDOWA DANE'!AQ84</f>
        <v>66.396341463414629</v>
      </c>
      <c r="AR84" s="38">
        <v>3.4943728317697299E-2</v>
      </c>
      <c r="AS84" s="39">
        <v>25.154724091533001</v>
      </c>
      <c r="AT84" s="40">
        <v>2.7957051070129801</v>
      </c>
      <c r="AU84" s="32">
        <v>13.908236884516301</v>
      </c>
      <c r="AV84" s="41">
        <f t="shared" si="52"/>
        <v>18.704487735024717</v>
      </c>
      <c r="AW84" s="30">
        <f t="shared" si="53"/>
        <v>18.77436442641892</v>
      </c>
    </row>
    <row r="85" spans="1:49" x14ac:dyDescent="0.3">
      <c r="A85" s="26">
        <v>78</v>
      </c>
      <c r="B85" s="26">
        <v>2213031</v>
      </c>
      <c r="C85" s="27" t="s">
        <v>151</v>
      </c>
      <c r="D85" s="44">
        <v>48309</v>
      </c>
      <c r="E85" s="29">
        <f t="shared" si="36"/>
        <v>10.987171745434528</v>
      </c>
      <c r="F85" s="48">
        <f t="shared" si="37"/>
        <v>5.9495944985385654</v>
      </c>
      <c r="G85" s="30">
        <f t="shared" si="38"/>
        <v>3.4726804717617745</v>
      </c>
      <c r="H85" s="31">
        <f t="shared" si="39"/>
        <v>4.6802733633214677</v>
      </c>
      <c r="I85" s="32">
        <f>1+99*(('WSKAŹNIK BUDOWA DANE'!I85-'WSKAŹNIK BUDOWA DANE'!I$110)/('WSKAŹNIK BUDOWA DANE'!I$111-'WSKAŹNIK BUDOWA DANE'!I$110))</f>
        <v>44.944990155287108</v>
      </c>
      <c r="J85" s="32">
        <f>1+99*(('WSKAŹNIK BUDOWA DANE'!J85-'WSKAŹNIK BUDOWA DANE'!J$110)/('WSKAŹNIK BUDOWA DANE'!J$111-'WSKAŹNIK BUDOWA DANE'!J$110))</f>
        <v>45.256846550332227</v>
      </c>
      <c r="K85" s="33">
        <f t="shared" si="40"/>
        <v>45.100648805355576</v>
      </c>
      <c r="L85" s="32">
        <f>1+99*(('WSKAŹNIK BUDOWA DANE'!L85-'WSKAŹNIK BUDOWA DANE'!L$110)/('WSKAŹNIK BUDOWA DANE'!L$111-'WSKAŹNIK BUDOWA DANE'!L$110))</f>
        <v>1</v>
      </c>
      <c r="M85" s="32">
        <f>1+99*(('WSKAŹNIK BUDOWA DANE'!M85-'WSKAŹNIK BUDOWA DANE'!M$110)/('WSKAŹNIK BUDOWA DANE'!M$111-'WSKAŹNIK BUDOWA DANE'!M$110))</f>
        <v>20.07444265043776</v>
      </c>
      <c r="N85" s="32">
        <f>1+99*(('WSKAŹNIK BUDOWA DANE'!N85-'WSKAŹNIK BUDOWA DANE'!N$110)/('WSKAŹNIK BUDOWA DANE'!N$111-'WSKAŹNIK BUDOWA DANE'!N$110))</f>
        <v>27.471013900646156</v>
      </c>
      <c r="O85" s="32">
        <f>1+99*(('WSKAŹNIK BUDOWA DANE'!O85-'WSKAŹNIK BUDOWA DANE'!O$110)/('WSKAŹNIK BUDOWA DANE'!O$111-'WSKAŹNIK BUDOWA DANE'!O$110))</f>
        <v>20.115417798452025</v>
      </c>
      <c r="P85" s="32">
        <f>1+99*(('WSKAŹNIK BUDOWA DANE'!P85-'WSKAŹNIK BUDOWA DANE'!P$110)/('WSKAŹNIK BUDOWA DANE'!P$111-'WSKAŹNIK BUDOWA DANE'!P$110))</f>
        <v>1</v>
      </c>
      <c r="Q85" s="32">
        <f>1+99*(('WSKAŹNIK BUDOWA DANE'!Q85-'WSKAŹNIK BUDOWA DANE'!Q$110)/('WSKAŹNIK BUDOWA DANE'!Q$111-'WSKAŹNIK BUDOWA DANE'!Q$110))</f>
        <v>1</v>
      </c>
      <c r="R85" s="32">
        <f>1+99*(('WSKAŹNIK BUDOWA DANE'!R85-'WSKAŹNIK BUDOWA DANE'!R$110)/('WSKAŹNIK BUDOWA DANE'!R$111-'WSKAŹNIK BUDOWA DANE'!R$110))</f>
        <v>1</v>
      </c>
      <c r="S85" s="32">
        <f>1+99*(('WSKAŹNIK BUDOWA DANE'!S85-'WSKAŹNIK BUDOWA DANE'!S$110)/('WSKAŹNIK BUDOWA DANE'!S$111-'WSKAŹNIK BUDOWA DANE'!S$110))</f>
        <v>1</v>
      </c>
      <c r="T85" s="33">
        <f t="shared" si="41"/>
        <v>4.297815633563304</v>
      </c>
      <c r="U85" s="34">
        <f t="shared" si="42"/>
        <v>5.1070506301401641</v>
      </c>
      <c r="V85" s="34">
        <f>1+99*(('WSKAŹNIK BUDOWA DANE'!V85-'WSKAŹNIK BUDOWA DANE'!V$110)/('WSKAŹNIK BUDOWA DANE'!V$111-'WSKAŹNIK BUDOWA DANE'!V$110))</f>
        <v>20.074442650437803</v>
      </c>
      <c r="W85" s="32">
        <f>1+99*(('WSKAŹNIK BUDOWA DANE'!W85-'WSKAŹNIK BUDOWA DANE'!W$110)/('WSKAŹNIK BUDOWA DANE'!W$111-'WSKAŹNIK BUDOWA DANE'!W$110))</f>
        <v>1</v>
      </c>
      <c r="X85" s="32">
        <f>1+99*(('WSKAŹNIK BUDOWA DANE'!X85-'WSKAŹNIK BUDOWA DANE'!X$110)/('WSKAŹNIK BUDOWA DANE'!X$111-'WSKAŹNIK BUDOWA DANE'!X$110))</f>
        <v>7.5421630796221368</v>
      </c>
      <c r="Y85" s="32">
        <f>1+99*(('WSKAŹNIK BUDOWA DANE'!Y85-'WSKAŹNIK BUDOWA DANE'!Y$110)/('WSKAŹNIK BUDOWA DANE'!Y$111-'WSKAŹNIK BUDOWA DANE'!Y$110))</f>
        <v>45.249046888064164</v>
      </c>
      <c r="Z85" s="33">
        <f t="shared" si="43"/>
        <v>18.473648552120085</v>
      </c>
      <c r="AA85" s="33">
        <f t="shared" si="44"/>
        <v>17.60922572730972</v>
      </c>
      <c r="AB85" s="32">
        <f>1+99*(('WSKAŹNIK BUDOWA DANE'!AB85-'WSKAŹNIK BUDOWA DANE'!AB$110)/('WSKAŹNIK BUDOWA DANE'!AB$111-'WSKAŹNIK BUDOWA DANE'!AB$110))</f>
        <v>5.1544410493556709</v>
      </c>
      <c r="AC85" s="32">
        <f>1+99*(('WSKAŹNIK BUDOWA DANE'!AC85-'WSKAŹNIK BUDOWA DANE'!AC$110)/('WSKAŹNIK BUDOWA DANE'!AC$111-'WSKAŹNIK BUDOWA DANE'!AC$110))</f>
        <v>1</v>
      </c>
      <c r="AD85" s="32">
        <f>1+99*(('WSKAŹNIK BUDOWA DANE'!AD85-'WSKAŹNIK BUDOWA DANE'!AD$110)/('WSKAŹNIK BUDOWA DANE'!AD$111-'WSKAŹNIK BUDOWA DANE'!AD$110))</f>
        <v>6.4035087719298165</v>
      </c>
      <c r="AE85" s="32">
        <f>1+99*(('WSKAŹNIK BUDOWA DANE'!AE85-'WSKAŹNIK BUDOWA DANE'!AE$110)/('WSKAŹNIK BUDOWA DANE'!AE$111-'WSKAŹNIK BUDOWA DANE'!AE$110))</f>
        <v>1</v>
      </c>
      <c r="AF85" s="32">
        <f>1+99*(('WSKAŹNIK BUDOWA DANE'!AF85-'WSKAŹNIK BUDOWA DANE'!AF$110)/('WSKAŹNIK BUDOWA DANE'!AF$111-'WSKAŹNIK BUDOWA DANE'!AF$110))</f>
        <v>1</v>
      </c>
      <c r="AG85" s="33">
        <f t="shared" si="45"/>
        <v>5.0886673285271682</v>
      </c>
      <c r="AH85" s="34">
        <f t="shared" si="46"/>
        <v>1</v>
      </c>
      <c r="AI85" s="35">
        <f t="shared" si="47"/>
        <v>21.519725609756097</v>
      </c>
      <c r="AJ85" s="30">
        <f t="shared" si="48"/>
        <v>48.508569503516242</v>
      </c>
      <c r="AK85" s="36">
        <v>4.4249999999999998</v>
      </c>
      <c r="AL85" s="37">
        <v>10</v>
      </c>
      <c r="AM85" s="37">
        <v>1</v>
      </c>
      <c r="AN85" s="36">
        <f t="shared" si="49"/>
        <v>5.5</v>
      </c>
      <c r="AO85" s="36">
        <f t="shared" si="50"/>
        <v>4.9625000000000004</v>
      </c>
      <c r="AP85" s="30">
        <f t="shared" si="51"/>
        <v>44.587500000000006</v>
      </c>
      <c r="AQ85" s="33">
        <f>'WSKAŹNIK BUDOWA DANE'!AQ85</f>
        <v>42.65243902439024</v>
      </c>
      <c r="AR85" s="38">
        <v>1.3808103619765401E-2</v>
      </c>
      <c r="AS85" s="39">
        <v>10.5448010049292</v>
      </c>
      <c r="AT85" s="40">
        <v>1.0242753252074199</v>
      </c>
      <c r="AU85" s="32">
        <v>5.7292500555856698</v>
      </c>
      <c r="AV85" s="41">
        <f t="shared" si="52"/>
        <v>7.7726315841953069</v>
      </c>
      <c r="AW85" s="30">
        <f t="shared" si="53"/>
        <v>7.7993620433996815</v>
      </c>
    </row>
    <row r="86" spans="1:49" x14ac:dyDescent="0.3">
      <c r="A86" s="26">
        <v>79</v>
      </c>
      <c r="B86" s="26">
        <v>2063011</v>
      </c>
      <c r="C86" s="27" t="s">
        <v>122</v>
      </c>
      <c r="D86" s="44">
        <v>69370</v>
      </c>
      <c r="E86" s="29">
        <f t="shared" si="36"/>
        <v>49.981718058582615</v>
      </c>
      <c r="F86" s="48">
        <f t="shared" si="37"/>
        <v>15.294804354908479</v>
      </c>
      <c r="G86" s="30">
        <f t="shared" si="38"/>
        <v>40.261571082211212</v>
      </c>
      <c r="H86" s="31">
        <f t="shared" si="39"/>
        <v>28.498812098268786</v>
      </c>
      <c r="I86" s="32">
        <f>1+99*(('WSKAŹNIK BUDOWA DANE'!I86-'WSKAŹNIK BUDOWA DANE'!I$110)/('WSKAŹNIK BUDOWA DANE'!I$111-'WSKAŹNIK BUDOWA DANE'!I$110))</f>
        <v>50.305028873305055</v>
      </c>
      <c r="J86" s="32">
        <f>1+99*(('WSKAŹNIK BUDOWA DANE'!J86-'WSKAŹNIK BUDOWA DANE'!J$110)/('WSKAŹNIK BUDOWA DANE'!J$111-'WSKAŹNIK BUDOWA DANE'!J$110))</f>
        <v>93.460890875017967</v>
      </c>
      <c r="K86" s="33">
        <f t="shared" si="40"/>
        <v>68.567870128746094</v>
      </c>
      <c r="L86" s="32">
        <f>1+99*(('WSKAŹNIK BUDOWA DANE'!L86-'WSKAŹNIK BUDOWA DANE'!L$110)/('WSKAŹNIK BUDOWA DANE'!L$111-'WSKAŹNIK BUDOWA DANE'!L$110))</f>
        <v>13.261570619088275</v>
      </c>
      <c r="M86" s="32">
        <f>1+99*(('WSKAŹNIK BUDOWA DANE'!M86-'WSKAŹNIK BUDOWA DANE'!M$110)/('WSKAŹNIK BUDOWA DANE'!M$111-'WSKAŹNIK BUDOWA DANE'!M$110))</f>
        <v>20.925052256018411</v>
      </c>
      <c r="N86" s="32">
        <f>1+99*(('WSKAŹNIK BUDOWA DANE'!N86-'WSKAŹNIK BUDOWA DANE'!N$110)/('WSKAŹNIK BUDOWA DANE'!N$111-'WSKAŹNIK BUDOWA DANE'!N$110))</f>
        <v>10.217155906921707</v>
      </c>
      <c r="O86" s="32">
        <f>1+99*(('WSKAŹNIK BUDOWA DANE'!O86-'WSKAŹNIK BUDOWA DANE'!O$110)/('WSKAŹNIK BUDOWA DANE'!O$111-'WSKAŹNIK BUDOWA DANE'!O$110))</f>
        <v>17.542526950376292</v>
      </c>
      <c r="P86" s="32">
        <f>1+99*(('WSKAŹNIK BUDOWA DANE'!P86-'WSKAŹNIK BUDOWA DANE'!P$110)/('WSKAŹNIK BUDOWA DANE'!P$111-'WSKAŹNIK BUDOWA DANE'!P$110))</f>
        <v>48.22366578711506</v>
      </c>
      <c r="Q86" s="32">
        <f>1+99*(('WSKAŹNIK BUDOWA DANE'!Q86-'WSKAŹNIK BUDOWA DANE'!Q$110)/('WSKAŹNIK BUDOWA DANE'!Q$111-'WSKAŹNIK BUDOWA DANE'!Q$110))</f>
        <v>1</v>
      </c>
      <c r="R86" s="32">
        <f>1+99*(('WSKAŹNIK BUDOWA DANE'!R86-'WSKAŹNIK BUDOWA DANE'!R$110)/('WSKAŹNIK BUDOWA DANE'!R$111-'WSKAŹNIK BUDOWA DANE'!R$110))</f>
        <v>1</v>
      </c>
      <c r="S86" s="32">
        <f>1+99*(('WSKAŹNIK BUDOWA DANE'!S86-'WSKAŹNIK BUDOWA DANE'!S$110)/('WSKAŹNIK BUDOWA DANE'!S$111-'WSKAŹNIK BUDOWA DANE'!S$110))</f>
        <v>1</v>
      </c>
      <c r="T86" s="33">
        <f t="shared" si="41"/>
        <v>8.1826893341458096</v>
      </c>
      <c r="U86" s="34">
        <f t="shared" si="42"/>
        <v>16.286932533626356</v>
      </c>
      <c r="V86" s="34">
        <f>1+99*(('WSKAŹNIK BUDOWA DANE'!V86-'WSKAŹNIK BUDOWA DANE'!V$110)/('WSKAŹNIK BUDOWA DANE'!V$111-'WSKAŹNIK BUDOWA DANE'!V$110))</f>
        <v>40.8501045120369</v>
      </c>
      <c r="W86" s="32">
        <f>1+99*(('WSKAŹNIK BUDOWA DANE'!W86-'WSKAŹNIK BUDOWA DANE'!W$110)/('WSKAŹNIK BUDOWA DANE'!W$111-'WSKAŹNIK BUDOWA DANE'!W$110))</f>
        <v>11.25558892225558</v>
      </c>
      <c r="X86" s="32">
        <f>1+99*(('WSKAŹNIK BUDOWA DANE'!X86-'WSKAŹNIK BUDOWA DANE'!X$110)/('WSKAŹNIK BUDOWA DANE'!X$111-'WSKAŹNIK BUDOWA DANE'!X$110))</f>
        <v>51.474576446527252</v>
      </c>
      <c r="Y86" s="32">
        <f>1+99*(('WSKAŹNIK BUDOWA DANE'!Y86-'WSKAŹNIK BUDOWA DANE'!Y$110)/('WSKAŹNIK BUDOWA DANE'!Y$111-'WSKAŹNIK BUDOWA DANE'!Y$110))</f>
        <v>41.31286599770182</v>
      </c>
      <c r="Z86" s="33">
        <f t="shared" si="43"/>
        <v>46.114664468299438</v>
      </c>
      <c r="AA86" s="33">
        <f t="shared" si="44"/>
        <v>56.931995880963228</v>
      </c>
      <c r="AB86" s="32">
        <f>1+99*(('WSKAŹNIK BUDOWA DANE'!AB86-'WSKAŹNIK BUDOWA DANE'!AB$110)/('WSKAŹNIK BUDOWA DANE'!AB$111-'WSKAŹNIK BUDOWA DANE'!AB$110))</f>
        <v>3.7874435735303678</v>
      </c>
      <c r="AC86" s="32">
        <f>1+99*(('WSKAŹNIK BUDOWA DANE'!AC86-'WSKAŹNIK BUDOWA DANE'!AC$110)/('WSKAŹNIK BUDOWA DANE'!AC$111-'WSKAŹNIK BUDOWA DANE'!AC$110))</f>
        <v>1</v>
      </c>
      <c r="AD86" s="32">
        <f>1+99*(('WSKAŹNIK BUDOWA DANE'!AD86-'WSKAŹNIK BUDOWA DANE'!AD$110)/('WSKAŹNIK BUDOWA DANE'!AD$111-'WSKAŹNIK BUDOWA DANE'!AD$110))</f>
        <v>7.947368421052631</v>
      </c>
      <c r="AE86" s="32">
        <f>1+99*(('WSKAŹNIK BUDOWA DANE'!AE86-'WSKAŹNIK BUDOWA DANE'!AE$110)/('WSKAŹNIK BUDOWA DANE'!AE$111-'WSKAŹNIK BUDOWA DANE'!AE$110))</f>
        <v>1</v>
      </c>
      <c r="AF86" s="32">
        <f>1+99*(('WSKAŹNIK BUDOWA DANE'!AF86-'WSKAŹNIK BUDOWA DANE'!AF$110)/('WSKAŹNIK BUDOWA DANE'!AF$111-'WSKAŹNIK BUDOWA DANE'!AF$110))</f>
        <v>1</v>
      </c>
      <c r="AG86" s="33">
        <f t="shared" si="45"/>
        <v>16.799621655541134</v>
      </c>
      <c r="AH86" s="34">
        <f t="shared" si="46"/>
        <v>34.789469344931263</v>
      </c>
      <c r="AI86" s="35">
        <f t="shared" si="47"/>
        <v>36.486600609756096</v>
      </c>
      <c r="AJ86" s="30">
        <f t="shared" si="48"/>
        <v>82.336547774455724</v>
      </c>
      <c r="AK86" s="36">
        <v>4.4249999999999998</v>
      </c>
      <c r="AL86" s="37">
        <v>4.4249999999999998</v>
      </c>
      <c r="AM86" s="37">
        <v>1</v>
      </c>
      <c r="AN86" s="36">
        <f t="shared" si="49"/>
        <v>2.7124999999999999</v>
      </c>
      <c r="AO86" s="36">
        <f t="shared" si="50"/>
        <v>3.5687499999999996</v>
      </c>
      <c r="AP86" s="30">
        <f t="shared" si="51"/>
        <v>29.256249999999998</v>
      </c>
      <c r="AQ86" s="33">
        <f>'WSKAŹNIK BUDOWA DANE'!AQ86</f>
        <v>83.902439024390247</v>
      </c>
      <c r="AR86" s="38">
        <v>5.7621283275537897E-3</v>
      </c>
      <c r="AS86" s="39">
        <v>4.9830500817389698</v>
      </c>
      <c r="AT86" s="40">
        <v>0.97982060191865905</v>
      </c>
      <c r="AU86" s="32">
        <v>5.5239951818125199</v>
      </c>
      <c r="AV86" s="41">
        <f t="shared" si="52"/>
        <v>5.2465555026375688</v>
      </c>
      <c r="AW86" s="30">
        <f t="shared" si="53"/>
        <v>5.2633159564155747</v>
      </c>
    </row>
    <row r="87" spans="1:49" x14ac:dyDescent="0.3">
      <c r="A87" s="26">
        <v>80</v>
      </c>
      <c r="B87" s="26">
        <v>3262011</v>
      </c>
      <c r="C87" s="27" t="s">
        <v>143</v>
      </c>
      <c r="D87" s="44">
        <v>405657</v>
      </c>
      <c r="E87" s="29">
        <f t="shared" si="36"/>
        <v>44.808687769441399</v>
      </c>
      <c r="F87" s="48">
        <f t="shared" si="37"/>
        <v>14.055065514067486</v>
      </c>
      <c r="G87" s="30">
        <f t="shared" si="38"/>
        <v>36.815617231161383</v>
      </c>
      <c r="H87" s="31">
        <f t="shared" si="39"/>
        <v>26.267769413422016</v>
      </c>
      <c r="I87" s="32">
        <f>1+99*(('WSKAŹNIK BUDOWA DANE'!I87-'WSKAŹNIK BUDOWA DANE'!I$110)/('WSKAŹNIK BUDOWA DANE'!I$111-'WSKAŹNIK BUDOWA DANE'!I$110))</f>
        <v>14.083334747161775</v>
      </c>
      <c r="J87" s="32">
        <f>1+99*(('WSKAŹNIK BUDOWA DANE'!J87-'WSKAŹNIK BUDOWA DANE'!J$110)/('WSKAŹNIK BUDOWA DANE'!J$111-'WSKAŹNIK BUDOWA DANE'!J$110))</f>
        <v>6.2704723448627737</v>
      </c>
      <c r="K87" s="33">
        <f t="shared" si="40"/>
        <v>9.3972954117407035</v>
      </c>
      <c r="L87" s="32">
        <f>1+99*(('WSKAŹNIK BUDOWA DANE'!L87-'WSKAŹNIK BUDOWA DANE'!L$110)/('WSKAŹNIK BUDOWA DANE'!L$111-'WSKAŹNIK BUDOWA DANE'!L$110))</f>
        <v>11.064682079839752</v>
      </c>
      <c r="M87" s="32">
        <f>1+99*(('WSKAŹNIK BUDOWA DANE'!M87-'WSKAŹNIK BUDOWA DANE'!M$110)/('WSKAŹNIK BUDOWA DANE'!M$111-'WSKAŹNIK BUDOWA DANE'!M$110))</f>
        <v>18.793752172401827</v>
      </c>
      <c r="N87" s="32">
        <f>1+99*(('WSKAŹNIK BUDOWA DANE'!N87-'WSKAŹNIK BUDOWA DANE'!N$110)/('WSKAŹNIK BUDOWA DANE'!N$111-'WSKAŹNIK BUDOWA DANE'!N$110))</f>
        <v>8.8809697017819822</v>
      </c>
      <c r="O87" s="32">
        <f>1+99*(('WSKAŹNIK BUDOWA DANE'!O87-'WSKAŹNIK BUDOWA DANE'!O$110)/('WSKAŹNIK BUDOWA DANE'!O$111-'WSKAŹNIK BUDOWA DANE'!O$110))</f>
        <v>34.131985877455087</v>
      </c>
      <c r="P87" s="32">
        <f>1+99*(('WSKAŹNIK BUDOWA DANE'!P87-'WSKAŹNIK BUDOWA DANE'!P$110)/('WSKAŹNIK BUDOWA DANE'!P$111-'WSKAŹNIK BUDOWA DANE'!P$110))</f>
        <v>25.226667078237309</v>
      </c>
      <c r="Q87" s="32">
        <f>1+99*(('WSKAŹNIK BUDOWA DANE'!Q87-'WSKAŹNIK BUDOWA DANE'!Q$110)/('WSKAŹNIK BUDOWA DANE'!Q$111-'WSKAŹNIK BUDOWA DANE'!Q$110))</f>
        <v>38.622523461939416</v>
      </c>
      <c r="R87" s="32">
        <f>1+99*(('WSKAŹNIK BUDOWA DANE'!R87-'WSKAŹNIK BUDOWA DANE'!R$110)/('WSKAŹNIK BUDOWA DANE'!R$111-'WSKAŹNIK BUDOWA DANE'!R$110))</f>
        <v>16.310873471923337</v>
      </c>
      <c r="S87" s="32">
        <f>1+99*(('WSKAŹNIK BUDOWA DANE'!S87-'WSKAŹNIK BUDOWA DANE'!S$110)/('WSKAŹNIK BUDOWA DANE'!S$111-'WSKAŹNIK BUDOWA DANE'!S$110))</f>
        <v>1</v>
      </c>
      <c r="T87" s="33">
        <f t="shared" si="41"/>
        <v>12.829064839277697</v>
      </c>
      <c r="U87" s="34">
        <f t="shared" si="42"/>
        <v>29.658262834232175</v>
      </c>
      <c r="V87" s="34">
        <f>1+99*(('WSKAŹNIK BUDOWA DANE'!V87-'WSKAŹNIK BUDOWA DANE'!V$110)/('WSKAŹNIK BUDOWA DANE'!V$111-'WSKAŹNIK BUDOWA DANE'!V$110))</f>
        <v>11.221942737337207</v>
      </c>
      <c r="W87" s="32">
        <f>1+99*(('WSKAŹNIK BUDOWA DANE'!W87-'WSKAŹNIK BUDOWA DANE'!W$110)/('WSKAŹNIK BUDOWA DANE'!W$111-'WSKAŹNIK BUDOWA DANE'!W$110))</f>
        <v>11.386998109220324</v>
      </c>
      <c r="X87" s="32">
        <f>1+99*(('WSKAŹNIK BUDOWA DANE'!X87-'WSKAŹNIK BUDOWA DANE'!X$110)/('WSKAŹNIK BUDOWA DANE'!X$111-'WSKAŹNIK BUDOWA DANE'!X$110))</f>
        <v>26.996375231058316</v>
      </c>
      <c r="Y87" s="32">
        <f>1+99*(('WSKAŹNIK BUDOWA DANE'!Y87-'WSKAŹNIK BUDOWA DANE'!Y$110)/('WSKAŹNIK BUDOWA DANE'!Y$111-'WSKAŹNIK BUDOWA DANE'!Y$110))</f>
        <v>36.736702700460789</v>
      </c>
      <c r="Z87" s="33">
        <f t="shared" si="43"/>
        <v>31.492186504805805</v>
      </c>
      <c r="AA87" s="33">
        <f t="shared" si="44"/>
        <v>36.129709098922191</v>
      </c>
      <c r="AB87" s="32">
        <f>1+99*(('WSKAŹNIK BUDOWA DANE'!AB87-'WSKAŹNIK BUDOWA DANE'!AB$110)/('WSKAŹNIK BUDOWA DANE'!AB$111-'WSKAŹNIK BUDOWA DANE'!AB$110))</f>
        <v>15.846404111041075</v>
      </c>
      <c r="AC87" s="32">
        <f>1+99*(('WSKAŹNIK BUDOWA DANE'!AC87-'WSKAŹNIK BUDOWA DANE'!AC$110)/('WSKAŹNIK BUDOWA DANE'!AC$111-'WSKAŹNIK BUDOWA DANE'!AC$110))</f>
        <v>51.983296946423472</v>
      </c>
      <c r="AD87" s="32">
        <f>1+99*(('WSKAŹNIK BUDOWA DANE'!AD87-'WSKAŹNIK BUDOWA DANE'!AD$110)/('WSKAŹNIK BUDOWA DANE'!AD$111-'WSKAŹNIK BUDOWA DANE'!AD$110))</f>
        <v>10.403041433370664</v>
      </c>
      <c r="AE87" s="32">
        <f>1+99*(('WSKAŹNIK BUDOWA DANE'!AE87-'WSKAŹNIK BUDOWA DANE'!AE$110)/('WSKAŹNIK BUDOWA DANE'!AE$111-'WSKAŹNIK BUDOWA DANE'!AE$110))</f>
        <v>1</v>
      </c>
      <c r="AF87" s="32">
        <f>1+99*(('WSKAŹNIK BUDOWA DANE'!AF87-'WSKAŹNIK BUDOWA DANE'!AF$110)/('WSKAŹNIK BUDOWA DANE'!AF$111-'WSKAŹNIK BUDOWA DANE'!AF$110))</f>
        <v>35.183797404602387</v>
      </c>
      <c r="AG87" s="33">
        <f t="shared" si="45"/>
        <v>23.616202791829807</v>
      </c>
      <c r="AH87" s="34">
        <f t="shared" si="46"/>
        <v>54.457265231604445</v>
      </c>
      <c r="AI87" s="35">
        <f t="shared" si="47"/>
        <v>30.614847560975612</v>
      </c>
      <c r="AJ87" s="30">
        <f t="shared" si="48"/>
        <v>69.065271402703516</v>
      </c>
      <c r="AK87" s="36">
        <v>4.4249999999999998</v>
      </c>
      <c r="AL87" s="37">
        <v>10</v>
      </c>
      <c r="AM87" s="37">
        <v>1</v>
      </c>
      <c r="AN87" s="36">
        <f t="shared" si="49"/>
        <v>5.5</v>
      </c>
      <c r="AO87" s="36">
        <f t="shared" si="50"/>
        <v>4.9625000000000004</v>
      </c>
      <c r="AP87" s="30">
        <f t="shared" si="51"/>
        <v>44.587500000000006</v>
      </c>
      <c r="AQ87" s="33">
        <f>'WSKAŹNIK BUDOWA DANE'!AQ87</f>
        <v>65.390243902439025</v>
      </c>
      <c r="AR87" s="38">
        <v>2.4604926112533398E-2</v>
      </c>
      <c r="AS87" s="39">
        <v>18.0080649705545</v>
      </c>
      <c r="AT87" s="40">
        <v>2.53778424406562</v>
      </c>
      <c r="AU87" s="32">
        <v>12.717373231539501</v>
      </c>
      <c r="AV87" s="41">
        <f t="shared" si="52"/>
        <v>15.133250920022238</v>
      </c>
      <c r="AW87" s="30">
        <f t="shared" si="53"/>
        <v>15.189032529053572</v>
      </c>
    </row>
    <row r="88" spans="1:49" x14ac:dyDescent="0.3">
      <c r="A88" s="26">
        <v>81</v>
      </c>
      <c r="B88" s="26">
        <v>219011</v>
      </c>
      <c r="C88" s="27" t="s">
        <v>150</v>
      </c>
      <c r="D88" s="44">
        <v>58377</v>
      </c>
      <c r="E88" s="29">
        <f t="shared" si="36"/>
        <v>25.987755536894845</v>
      </c>
      <c r="F88" s="48">
        <f t="shared" si="37"/>
        <v>9.5445485819507621</v>
      </c>
      <c r="G88" s="30">
        <f t="shared" si="38"/>
        <v>21.408929355827752</v>
      </c>
      <c r="H88" s="31">
        <f t="shared" si="39"/>
        <v>16.29288879466138</v>
      </c>
      <c r="I88" s="32">
        <f>1+99*(('WSKAŹNIK BUDOWA DANE'!I88-'WSKAŹNIK BUDOWA DANE'!I$110)/('WSKAŹNIK BUDOWA DANE'!I$111-'WSKAŹNIK BUDOWA DANE'!I$110))</f>
        <v>17.162670834303228</v>
      </c>
      <c r="J88" s="32">
        <f>1+99*(('WSKAŹNIK BUDOWA DANE'!J88-'WSKAŹNIK BUDOWA DANE'!J$110)/('WSKAŹNIK BUDOWA DANE'!J$111-'WSKAŹNIK BUDOWA DANE'!J$110))</f>
        <v>37.624081401921877</v>
      </c>
      <c r="K88" s="33">
        <f t="shared" si="40"/>
        <v>25.411212575243532</v>
      </c>
      <c r="L88" s="32">
        <f>1+99*(('WSKAŹNIK BUDOWA DANE'!L88-'WSKAŹNIK BUDOWA DANE'!L$110)/('WSKAŹNIK BUDOWA DANE'!L$111-'WSKAŹNIK BUDOWA DANE'!L$110))</f>
        <v>1</v>
      </c>
      <c r="M88" s="32">
        <f>1+99*(('WSKAŹNIK BUDOWA DANE'!M88-'WSKAŹNIK BUDOWA DANE'!M$110)/('WSKAŹNIK BUDOWA DANE'!M$111-'WSKAŹNIK BUDOWA DANE'!M$110))</f>
        <v>11.523176936122095</v>
      </c>
      <c r="N88" s="32">
        <f>1+99*(('WSKAŹNIK BUDOWA DANE'!N88-'WSKAŹNIK BUDOWA DANE'!N$110)/('WSKAŹNIK BUDOWA DANE'!N$111-'WSKAŹNIK BUDOWA DANE'!N$110))</f>
        <v>22.905685638630199</v>
      </c>
      <c r="O88" s="32">
        <f>1+99*(('WSKAŹNIK BUDOWA DANE'!O88-'WSKAŹNIK BUDOWA DANE'!O$110)/('WSKAŹNIK BUDOWA DANE'!O$111-'WSKAŹNIK BUDOWA DANE'!O$110))</f>
        <v>33.767004905592252</v>
      </c>
      <c r="P88" s="32">
        <f>1+99*(('WSKAŹNIK BUDOWA DANE'!P88-'WSKAŹNIK BUDOWA DANE'!P$110)/('WSKAŹNIK BUDOWA DANE'!P$111-'WSKAŹNIK BUDOWA DANE'!P$110))</f>
        <v>1</v>
      </c>
      <c r="Q88" s="32">
        <f>1+99*(('WSKAŹNIK BUDOWA DANE'!Q88-'WSKAŹNIK BUDOWA DANE'!Q$110)/('WSKAŹNIK BUDOWA DANE'!Q$111-'WSKAŹNIK BUDOWA DANE'!Q$110))</f>
        <v>1</v>
      </c>
      <c r="R88" s="32">
        <f>1+99*(('WSKAŹNIK BUDOWA DANE'!R88-'WSKAŹNIK BUDOWA DANE'!R$110)/('WSKAŹNIK BUDOWA DANE'!R$111-'WSKAŹNIK BUDOWA DANE'!R$110))</f>
        <v>1</v>
      </c>
      <c r="S88" s="32">
        <f>1+99*(('WSKAŹNIK BUDOWA DANE'!S88-'WSKAŹNIK BUDOWA DANE'!S$110)/('WSKAŹNIK BUDOWA DANE'!S$111-'WSKAŹNIK BUDOWA DANE'!S$110))</f>
        <v>1</v>
      </c>
      <c r="T88" s="33">
        <f t="shared" si="41"/>
        <v>3.9355344412544997</v>
      </c>
      <c r="U88" s="34">
        <f t="shared" si="42"/>
        <v>4.0644785266354102</v>
      </c>
      <c r="V88" s="34">
        <f>1+99*(('WSKAŹNIK BUDOWA DANE'!V88-'WSKAŹNIK BUDOWA DANE'!V$110)/('WSKAŹNIK BUDOWA DANE'!V$111-'WSKAŹNIK BUDOWA DANE'!V$110))</f>
        <v>40.461913510457883</v>
      </c>
      <c r="W88" s="32">
        <f>1+99*(('WSKAŹNIK BUDOWA DANE'!W88-'WSKAŹNIK BUDOWA DANE'!W$110)/('WSKAŹNIK BUDOWA DANE'!W$111-'WSKAŹNIK BUDOWA DANE'!W$110))</f>
        <v>1</v>
      </c>
      <c r="X88" s="32">
        <f>1+99*(('WSKAŹNIK BUDOWA DANE'!X88-'WSKAŹNIK BUDOWA DANE'!X$110)/('WSKAŹNIK BUDOWA DANE'!X$111-'WSKAŹNIK BUDOWA DANE'!X$110))</f>
        <v>37.866344543784336</v>
      </c>
      <c r="Y88" s="32">
        <f>1+99*(('WSKAŹNIK BUDOWA DANE'!Y88-'WSKAŹNIK BUDOWA DANE'!Y$110)/('WSKAŹNIK BUDOWA DANE'!Y$111-'WSKAŹNIK BUDOWA DANE'!Y$110))</f>
        <v>60.420823558875938</v>
      </c>
      <c r="Z88" s="33">
        <f t="shared" si="43"/>
        <v>47.832162009463858</v>
      </c>
      <c r="AA88" s="33">
        <f t="shared" si="44"/>
        <v>59.375348949297496</v>
      </c>
      <c r="AB88" s="32">
        <f>1+99*(('WSKAŹNIK BUDOWA DANE'!AB88-'WSKAŹNIK BUDOWA DANE'!AB$110)/('WSKAŹNIK BUDOWA DANE'!AB$111-'WSKAŹNIK BUDOWA DANE'!AB$110))</f>
        <v>2.7092365572857631</v>
      </c>
      <c r="AC88" s="32">
        <f>1+99*(('WSKAŹNIK BUDOWA DANE'!AC88-'WSKAŹNIK BUDOWA DANE'!AC$110)/('WSKAŹNIK BUDOWA DANE'!AC$111-'WSKAŹNIK BUDOWA DANE'!AC$110))</f>
        <v>1</v>
      </c>
      <c r="AD88" s="32">
        <f>1+99*(('WSKAŹNIK BUDOWA DANE'!AD88-'WSKAŹNIK BUDOWA DANE'!AD$110)/('WSKAŹNIK BUDOWA DANE'!AD$111-'WSKAŹNIK BUDOWA DANE'!AD$110))</f>
        <v>6.905263157894737</v>
      </c>
      <c r="AE88" s="32">
        <f>1+99*(('WSKAŹNIK BUDOWA DANE'!AE88-'WSKAŹNIK BUDOWA DANE'!AE$110)/('WSKAŹNIK BUDOWA DANE'!AE$111-'WSKAŹNIK BUDOWA DANE'!AE$110))</f>
        <v>1</v>
      </c>
      <c r="AF88" s="32">
        <f>1+99*(('WSKAŹNIK BUDOWA DANE'!AF88-'WSKAŹNIK BUDOWA DANE'!AF$110)/('WSKAŹNIK BUDOWA DANE'!AF$111-'WSKAŹNIK BUDOWA DANE'!AF$110))</f>
        <v>1</v>
      </c>
      <c r="AG88" s="33">
        <f t="shared" si="45"/>
        <v>13.857024151032793</v>
      </c>
      <c r="AH88" s="34">
        <f t="shared" si="46"/>
        <v>26.299229745610067</v>
      </c>
      <c r="AI88" s="35">
        <f t="shared" si="47"/>
        <v>24.051234756097561</v>
      </c>
      <c r="AJ88" s="30">
        <f t="shared" si="48"/>
        <v>54.230260664504996</v>
      </c>
      <c r="AK88" s="36">
        <v>4.4249999999999998</v>
      </c>
      <c r="AL88" s="37">
        <v>4.4249999999999998</v>
      </c>
      <c r="AM88" s="37">
        <v>1</v>
      </c>
      <c r="AN88" s="36">
        <f t="shared" si="49"/>
        <v>2.7124999999999999</v>
      </c>
      <c r="AO88" s="36">
        <f t="shared" si="50"/>
        <v>3.5687499999999996</v>
      </c>
      <c r="AP88" s="30">
        <f t="shared" si="51"/>
        <v>29.256249999999998</v>
      </c>
      <c r="AQ88" s="33">
        <f>'WSKAŹNIK BUDOWA DANE'!AQ88</f>
        <v>52.814024390243894</v>
      </c>
      <c r="AR88" s="38">
        <v>1.33334372108132E-2</v>
      </c>
      <c r="AS88" s="39">
        <v>10.2166895899274</v>
      </c>
      <c r="AT88" s="40">
        <v>1.23391025254454</v>
      </c>
      <c r="AU88" s="32">
        <v>6.6971694883427197</v>
      </c>
      <c r="AV88" s="41">
        <f t="shared" si="52"/>
        <v>8.2718136943194303</v>
      </c>
      <c r="AW88" s="30">
        <f t="shared" si="53"/>
        <v>8.3005143429345747</v>
      </c>
    </row>
    <row r="89" spans="1:49" x14ac:dyDescent="0.3">
      <c r="A89" s="26">
        <v>82</v>
      </c>
      <c r="B89" s="26">
        <v>2476011</v>
      </c>
      <c r="C89" s="27" t="s">
        <v>163</v>
      </c>
      <c r="D89" s="44">
        <v>50970</v>
      </c>
      <c r="E89" s="29">
        <f t="shared" si="36"/>
        <v>20.691101781130953</v>
      </c>
      <c r="F89" s="48">
        <f t="shared" si="37"/>
        <v>8.2751828484288481</v>
      </c>
      <c r="G89" s="30">
        <f t="shared" si="38"/>
        <v>13.284113796886635</v>
      </c>
      <c r="H89" s="31">
        <f t="shared" si="39"/>
        <v>11.032571593088187</v>
      </c>
      <c r="I89" s="32">
        <f>1+99*(('WSKAŹNIK BUDOWA DANE'!I89-'WSKAŹNIK BUDOWA DANE'!I$110)/('WSKAŹNIK BUDOWA DANE'!I$111-'WSKAŹNIK BUDOWA DANE'!I$110))</f>
        <v>19.511442717169214</v>
      </c>
      <c r="J89" s="32">
        <f>1+99*(('WSKAŹNIK BUDOWA DANE'!J89-'WSKAŹNIK BUDOWA DANE'!J$110)/('WSKAŹNIK BUDOWA DANE'!J$111-'WSKAŹNIK BUDOWA DANE'!J$110))</f>
        <v>42.946321365509029</v>
      </c>
      <c r="K89" s="33">
        <f t="shared" si="40"/>
        <v>28.947274297181586</v>
      </c>
      <c r="L89" s="32">
        <f>1+99*(('WSKAŹNIK BUDOWA DANE'!L89-'WSKAŹNIK BUDOWA DANE'!L$110)/('WSKAŹNIK BUDOWA DANE'!L$111-'WSKAŹNIK BUDOWA DANE'!L$110))</f>
        <v>1</v>
      </c>
      <c r="M89" s="32">
        <f>1+99*(('WSKAŹNIK BUDOWA DANE'!M89-'WSKAŹNIK BUDOWA DANE'!M$110)/('WSKAŹNIK BUDOWA DANE'!M$111-'WSKAŹNIK BUDOWA DANE'!M$110))</f>
        <v>4.0131032960564994</v>
      </c>
      <c r="N89" s="32">
        <f>1+99*(('WSKAŹNIK BUDOWA DANE'!N89-'WSKAŹNIK BUDOWA DANE'!N$110)/('WSKAŹNIK BUDOWA DANE'!N$111-'WSKAŹNIK BUDOWA DANE'!N$110))</f>
        <v>13.544518447383878</v>
      </c>
      <c r="O89" s="32">
        <f>1+99*(('WSKAŹNIK BUDOWA DANE'!O89-'WSKAŹNIK BUDOWA DANE'!O$110)/('WSKAŹNIK BUDOWA DANE'!O$111-'WSKAŹNIK BUDOWA DANE'!O$110))</f>
        <v>52.355315488803789</v>
      </c>
      <c r="P89" s="32">
        <f>1+99*(('WSKAŹNIK BUDOWA DANE'!P89-'WSKAŹNIK BUDOWA DANE'!P$110)/('WSKAŹNIK BUDOWA DANE'!P$111-'WSKAŹNIK BUDOWA DANE'!P$110))</f>
        <v>1</v>
      </c>
      <c r="Q89" s="32">
        <f>1+99*(('WSKAŹNIK BUDOWA DANE'!Q89-'WSKAŹNIK BUDOWA DANE'!Q$110)/('WSKAŹNIK BUDOWA DANE'!Q$111-'WSKAŹNIK BUDOWA DANE'!Q$110))</f>
        <v>1</v>
      </c>
      <c r="R89" s="32">
        <f>1+99*(('WSKAŹNIK BUDOWA DANE'!R89-'WSKAŹNIK BUDOWA DANE'!R$110)/('WSKAŹNIK BUDOWA DANE'!R$111-'WSKAŹNIK BUDOWA DANE'!R$110))</f>
        <v>1</v>
      </c>
      <c r="S89" s="32">
        <f>1+99*(('WSKAŹNIK BUDOWA DANE'!S89-'WSKAŹNIK BUDOWA DANE'!S$110)/('WSKAŹNIK BUDOWA DANE'!S$111-'WSKAŹNIK BUDOWA DANE'!S$110))</f>
        <v>1</v>
      </c>
      <c r="T89" s="33">
        <f t="shared" si="41"/>
        <v>3.5172349004235941</v>
      </c>
      <c r="U89" s="34">
        <f t="shared" si="42"/>
        <v>2.8606969298049094</v>
      </c>
      <c r="V89" s="34">
        <f>1+99*(('WSKAŹNIK BUDOWA DANE'!V89-'WSKAŹNIK BUDOWA DANE'!V$110)/('WSKAŹNIK BUDOWA DANE'!V$111-'WSKAŹNIK BUDOWA DANE'!V$110))</f>
        <v>10.039309888169511</v>
      </c>
      <c r="W89" s="32">
        <f>1+99*(('WSKAŹNIK BUDOWA DANE'!W89-'WSKAŹNIK BUDOWA DANE'!W$110)/('WSKAŹNIK BUDOWA DANE'!W$111-'WSKAŹNIK BUDOWA DANE'!W$110))</f>
        <v>1</v>
      </c>
      <c r="X89" s="32">
        <f>1+99*(('WSKAŹNIK BUDOWA DANE'!X89-'WSKAŹNIK BUDOWA DANE'!X$110)/('WSKAŹNIK BUDOWA DANE'!X$111-'WSKAŹNIK BUDOWA DANE'!X$110))</f>
        <v>59.33807758849008</v>
      </c>
      <c r="Y89" s="32">
        <f>1+99*(('WSKAŹNIK BUDOWA DANE'!Y89-'WSKAŹNIK BUDOWA DANE'!Y$110)/('WSKAŹNIK BUDOWA DANE'!Y$111-'WSKAŹNIK BUDOWA DANE'!Y$110))</f>
        <v>36.854938296082004</v>
      </c>
      <c r="Z89" s="33">
        <f t="shared" si="43"/>
        <v>46.764315328377556</v>
      </c>
      <c r="AA89" s="33">
        <f t="shared" si="44"/>
        <v>57.856204728005707</v>
      </c>
      <c r="AB89" s="32">
        <f>1+99*(('WSKAŹNIK BUDOWA DANE'!AB89-'WSKAŹNIK BUDOWA DANE'!AB$110)/('WSKAŹNIK BUDOWA DANE'!AB$111-'WSKAŹNIK BUDOWA DANE'!AB$110))</f>
        <v>6.0188535780812318</v>
      </c>
      <c r="AC89" s="32">
        <f>1+99*(('WSKAŹNIK BUDOWA DANE'!AC89-'WSKAŹNIK BUDOWA DANE'!AC$110)/('WSKAŹNIK BUDOWA DANE'!AC$111-'WSKAŹNIK BUDOWA DANE'!AC$110))</f>
        <v>1</v>
      </c>
      <c r="AD89" s="32">
        <f>1+99*(('WSKAŹNIK BUDOWA DANE'!AD89-'WSKAŹNIK BUDOWA DANE'!AD$110)/('WSKAŹNIK BUDOWA DANE'!AD$111-'WSKAŹNIK BUDOWA DANE'!AD$110))</f>
        <v>40.368421052631575</v>
      </c>
      <c r="AE89" s="32">
        <f>1+99*(('WSKAŹNIK BUDOWA DANE'!AE89-'WSKAŹNIK BUDOWA DANE'!AE$110)/('WSKAŹNIK BUDOWA DANE'!AE$111-'WSKAŹNIK BUDOWA DANE'!AE$110))</f>
        <v>1</v>
      </c>
      <c r="AF89" s="32">
        <f>1+99*(('WSKAŹNIK BUDOWA DANE'!AF89-'WSKAŹNIK BUDOWA DANE'!AF$110)/('WSKAŹNIK BUDOWA DANE'!AF$111-'WSKAŹNIK BUDOWA DANE'!AF$110))</f>
        <v>1</v>
      </c>
      <c r="AG89" s="33">
        <f t="shared" si="45"/>
        <v>20.947694618401073</v>
      </c>
      <c r="AH89" s="34">
        <f t="shared" si="46"/>
        <v>46.757852134690815</v>
      </c>
      <c r="AI89" s="35">
        <f t="shared" si="47"/>
        <v>25.523993902439027</v>
      </c>
      <c r="AJ89" s="30">
        <f t="shared" si="48"/>
        <v>57.558975870636303</v>
      </c>
      <c r="AK89" s="36">
        <v>4.4249999999999998</v>
      </c>
      <c r="AL89" s="37">
        <v>1</v>
      </c>
      <c r="AM89" s="37">
        <v>1</v>
      </c>
      <c r="AN89" s="36">
        <f t="shared" si="49"/>
        <v>1</v>
      </c>
      <c r="AO89" s="36">
        <f t="shared" si="50"/>
        <v>2.7124999999999999</v>
      </c>
      <c r="AP89" s="30">
        <f t="shared" si="51"/>
        <v>19.837499999999999</v>
      </c>
      <c r="AQ89" s="33">
        <f>'WSKAŹNIK BUDOWA DANE'!AQ89</f>
        <v>58.850609756097562</v>
      </c>
      <c r="AR89" s="38">
        <v>6.86330797916048E-3</v>
      </c>
      <c r="AS89" s="39">
        <v>5.7442364788498699</v>
      </c>
      <c r="AT89" s="40">
        <v>0.56912152845416697</v>
      </c>
      <c r="AU89" s="32">
        <v>3.6277290430010498</v>
      </c>
      <c r="AV89" s="41">
        <f t="shared" si="52"/>
        <v>4.5649242605096703</v>
      </c>
      <c r="AW89" s="30">
        <f t="shared" si="53"/>
        <v>4.5789944282616872</v>
      </c>
    </row>
    <row r="90" spans="1:49" x14ac:dyDescent="0.3">
      <c r="A90" s="26">
        <v>83</v>
      </c>
      <c r="B90" s="26">
        <v>1864011</v>
      </c>
      <c r="C90" s="27" t="s">
        <v>123</v>
      </c>
      <c r="D90" s="44">
        <v>47816</v>
      </c>
      <c r="E90" s="29">
        <f t="shared" si="36"/>
        <v>46.688227590390497</v>
      </c>
      <c r="F90" s="48">
        <f t="shared" si="37"/>
        <v>14.505505273492277</v>
      </c>
      <c r="G90" s="30">
        <f t="shared" si="38"/>
        <v>55.011548330678842</v>
      </c>
      <c r="H90" s="31">
        <f t="shared" si="39"/>
        <v>38.048513070562549</v>
      </c>
      <c r="I90" s="32">
        <f>1+99*(('WSKAŹNIK BUDOWA DANE'!I90-'WSKAŹNIK BUDOWA DANE'!I$110)/('WSKAŹNIK BUDOWA DANE'!I$111-'WSKAŹNIK BUDOWA DANE'!I$110))</f>
        <v>25.665599257939686</v>
      </c>
      <c r="J90" s="32">
        <f>1+99*(('WSKAŹNIK BUDOWA DANE'!J90-'WSKAŹNIK BUDOWA DANE'!J$110)/('WSKAŹNIK BUDOWA DANE'!J$111-'WSKAŹNIK BUDOWA DANE'!J$110))</f>
        <v>90.426300819809214</v>
      </c>
      <c r="K90" s="33">
        <f t="shared" si="40"/>
        <v>48.175151263064308</v>
      </c>
      <c r="L90" s="32">
        <f>1+99*(('WSKAŹNIK BUDOWA DANE'!L90-'WSKAŹNIK BUDOWA DANE'!L$110)/('WSKAŹNIK BUDOWA DANE'!L$111-'WSKAŹNIK BUDOWA DANE'!L$110))</f>
        <v>1</v>
      </c>
      <c r="M90" s="32">
        <f>1+99*(('WSKAŹNIK BUDOWA DANE'!M90-'WSKAŹNIK BUDOWA DANE'!M$110)/('WSKAŹNIK BUDOWA DANE'!M$111-'WSKAŹNIK BUDOWA DANE'!M$110))</f>
        <v>7.4237023172159953</v>
      </c>
      <c r="N90" s="32">
        <f>1+99*(('WSKAŹNIK BUDOWA DANE'!N90-'WSKAŹNIK BUDOWA DANE'!N$110)/('WSKAŹNIK BUDOWA DANE'!N$111-'WSKAŹNIK BUDOWA DANE'!N$110))</f>
        <v>14.371969743666465</v>
      </c>
      <c r="O90" s="32">
        <f>1+99*(('WSKAŹNIK BUDOWA DANE'!O90-'WSKAŹNIK BUDOWA DANE'!O$110)/('WSKAŹNIK BUDOWA DANE'!O$111-'WSKAŹNIK BUDOWA DANE'!O$110))</f>
        <v>93.226248366746759</v>
      </c>
      <c r="P90" s="32">
        <f>1+99*(('WSKAŹNIK BUDOWA DANE'!P90-'WSKAŹNIK BUDOWA DANE'!P$110)/('WSKAŹNIK BUDOWA DANE'!P$111-'WSKAŹNIK BUDOWA DANE'!P$110))</f>
        <v>1</v>
      </c>
      <c r="Q90" s="32">
        <f>1+99*(('WSKAŹNIK BUDOWA DANE'!Q90-'WSKAŹNIK BUDOWA DANE'!Q$110)/('WSKAŹNIK BUDOWA DANE'!Q$111-'WSKAŹNIK BUDOWA DANE'!Q$110))</f>
        <v>1</v>
      </c>
      <c r="R90" s="32">
        <f>1+99*(('WSKAŹNIK BUDOWA DANE'!R90-'WSKAŹNIK BUDOWA DANE'!R$110)/('WSKAŹNIK BUDOWA DANE'!R$111-'WSKAŹNIK BUDOWA DANE'!R$110))</f>
        <v>1</v>
      </c>
      <c r="S90" s="32">
        <f>1+99*(('WSKAŹNIK BUDOWA DANE'!S90-'WSKAŹNIK BUDOWA DANE'!S$110)/('WSKAŹNIK BUDOWA DANE'!S$111-'WSKAŹNIK BUDOWA DANE'!S$110))</f>
        <v>51.363372093023166</v>
      </c>
      <c r="T90" s="33">
        <f t="shared" si="41"/>
        <v>6.6258114640676373</v>
      </c>
      <c r="U90" s="34">
        <f t="shared" si="42"/>
        <v>11.806552457688435</v>
      </c>
      <c r="V90" s="34">
        <f>1+99*(('WSKAŹNIK BUDOWA DANE'!V90-'WSKAŹNIK BUDOWA DANE'!V$110)/('WSKAŹNIK BUDOWA DANE'!V$111-'WSKAŹNIK BUDOWA DANE'!V$110))</f>
        <v>87.71998128241593</v>
      </c>
      <c r="W90" s="32">
        <f>1+99*(('WSKAŹNIK BUDOWA DANE'!W90-'WSKAŹNIK BUDOWA DANE'!W$110)/('WSKAŹNIK BUDOWA DANE'!W$111-'WSKAŹNIK BUDOWA DANE'!W$110))</f>
        <v>1</v>
      </c>
      <c r="X90" s="32">
        <f>1+99*(('WSKAŹNIK BUDOWA DANE'!X90-'WSKAŹNIK BUDOWA DANE'!X$110)/('WSKAŹNIK BUDOWA DANE'!X$111-'WSKAŹNIK BUDOWA DANE'!X$110))</f>
        <v>78.532831828071053</v>
      </c>
      <c r="Y90" s="32">
        <f>1+99*(('WSKAŹNIK BUDOWA DANE'!Y90-'WSKAŹNIK BUDOWA DANE'!Y$110)/('WSKAŹNIK BUDOWA DANE'!Y$111-'WSKAŹNIK BUDOWA DANE'!Y$110))</f>
        <v>56.427442645803673</v>
      </c>
      <c r="Z90" s="33">
        <f t="shared" si="43"/>
        <v>66.568812996710591</v>
      </c>
      <c r="AA90" s="33">
        <f t="shared" si="44"/>
        <v>86.030556646980727</v>
      </c>
      <c r="AB90" s="32">
        <f>1+99*(('WSKAŹNIK BUDOWA DANE'!AB90-'WSKAŹNIK BUDOWA DANE'!AB$110)/('WSKAŹNIK BUDOWA DANE'!AB$111-'WSKAŹNIK BUDOWA DANE'!AB$110))</f>
        <v>2.6136726600504834</v>
      </c>
      <c r="AC90" s="32">
        <f>1+99*(('WSKAŹNIK BUDOWA DANE'!AC90-'WSKAŹNIK BUDOWA DANE'!AC$110)/('WSKAŹNIK BUDOWA DANE'!AC$111-'WSKAŹNIK BUDOWA DANE'!AC$110))</f>
        <v>1</v>
      </c>
      <c r="AD90" s="32">
        <f>1+99*(('WSKAŹNIK BUDOWA DANE'!AD90-'WSKAŹNIK BUDOWA DANE'!AD$110)/('WSKAŹNIK BUDOWA DANE'!AD$111-'WSKAŹNIK BUDOWA DANE'!AD$110))</f>
        <v>7.947368421052631</v>
      </c>
      <c r="AE90" s="32">
        <f>1+99*(('WSKAŹNIK BUDOWA DANE'!AE90-'WSKAŹNIK BUDOWA DANE'!AE$110)/('WSKAŹNIK BUDOWA DANE'!AE$111-'WSKAŹNIK BUDOWA DANE'!AE$110))</f>
        <v>7.2783708075798321</v>
      </c>
      <c r="AF90" s="32">
        <f>1+99*(('WSKAŹNIK BUDOWA DANE'!AF90-'WSKAŹNIK BUDOWA DANE'!AF$110)/('WSKAŹNIK BUDOWA DANE'!AF$111-'WSKAŹNIK BUDOWA DANE'!AF$110))</f>
        <v>1</v>
      </c>
      <c r="AG90" s="33">
        <f t="shared" si="45"/>
        <v>23.175350045466843</v>
      </c>
      <c r="AH90" s="34">
        <f t="shared" si="46"/>
        <v>53.185278342841784</v>
      </c>
      <c r="AI90" s="35">
        <f t="shared" si="47"/>
        <v>22.553658536585367</v>
      </c>
      <c r="AJ90" s="30">
        <f t="shared" si="48"/>
        <v>50.845454162631071</v>
      </c>
      <c r="AK90" s="36">
        <v>1</v>
      </c>
      <c r="AL90" s="37">
        <v>1</v>
      </c>
      <c r="AM90" s="37">
        <v>1</v>
      </c>
      <c r="AN90" s="36">
        <f t="shared" si="49"/>
        <v>1</v>
      </c>
      <c r="AO90" s="36">
        <f t="shared" si="50"/>
        <v>1</v>
      </c>
      <c r="AP90" s="30">
        <f t="shared" si="51"/>
        <v>1</v>
      </c>
      <c r="AQ90" s="33">
        <f>'WSKAŹNIK BUDOWA DANE'!AQ90</f>
        <v>56.134146341463413</v>
      </c>
      <c r="AR90" s="38">
        <v>4.6477653822907901E-3</v>
      </c>
      <c r="AS90" s="39">
        <v>4.2127507812197402</v>
      </c>
      <c r="AT90" s="40">
        <v>0.51589578079794596</v>
      </c>
      <c r="AU90" s="32">
        <v>3.3819768864597402</v>
      </c>
      <c r="AV90" s="41">
        <f t="shared" si="52"/>
        <v>3.7745762372086715</v>
      </c>
      <c r="AW90" s="30">
        <f t="shared" si="53"/>
        <v>3.7855270317404761</v>
      </c>
    </row>
    <row r="91" spans="1:49" x14ac:dyDescent="0.3">
      <c r="A91" s="26">
        <v>84</v>
      </c>
      <c r="B91" s="26">
        <v>2413041</v>
      </c>
      <c r="C91" s="27" t="s">
        <v>107</v>
      </c>
      <c r="D91" s="44">
        <v>61041</v>
      </c>
      <c r="E91" s="29">
        <f t="shared" si="36"/>
        <v>65.695110392163969</v>
      </c>
      <c r="F91" s="48">
        <f t="shared" si="37"/>
        <v>19.060586055086358</v>
      </c>
      <c r="G91" s="30">
        <f t="shared" si="38"/>
        <v>67.581070378899668</v>
      </c>
      <c r="H91" s="31">
        <f t="shared" si="39"/>
        <v>46.18650371984527</v>
      </c>
      <c r="I91" s="32">
        <f>1+99*(('WSKAŹNIK BUDOWA DANE'!I91-'WSKAŹNIK BUDOWA DANE'!I$110)/('WSKAŹNIK BUDOWA DANE'!I$111-'WSKAŹNIK BUDOWA DANE'!I$110))</f>
        <v>12.592964998453303</v>
      </c>
      <c r="J91" s="32">
        <f>1+99*(('WSKAŹNIK BUDOWA DANE'!J91-'WSKAŹNIK BUDOWA DANE'!J$110)/('WSKAŹNIK BUDOWA DANE'!J$111-'WSKAŹNIK BUDOWA DANE'!J$110))</f>
        <v>36.025704034992771</v>
      </c>
      <c r="K91" s="33">
        <f t="shared" si="40"/>
        <v>21.299540604372243</v>
      </c>
      <c r="L91" s="32">
        <f>1+99*(('WSKAŹNIK BUDOWA DANE'!L91-'WSKAŹNIK BUDOWA DANE'!L$110)/('WSKAŹNIK BUDOWA DANE'!L$111-'WSKAŹNIK BUDOWA DANE'!L$110))</f>
        <v>18.6505604681847</v>
      </c>
      <c r="M91" s="32">
        <f>1+99*(('WSKAŹNIK BUDOWA DANE'!M91-'WSKAŹNIK BUDOWA DANE'!M$110)/('WSKAŹNIK BUDOWA DANE'!M$111-'WSKAŹNIK BUDOWA DANE'!M$110))</f>
        <v>6.0319580282105516</v>
      </c>
      <c r="N91" s="32">
        <f>1+99*(('WSKAŹNIK BUDOWA DANE'!N91-'WSKAŹNIK BUDOWA DANE'!N$110)/('WSKAŹNIK BUDOWA DANE'!N$111-'WSKAŹNIK BUDOWA DANE'!N$110))</f>
        <v>53.374150592483517</v>
      </c>
      <c r="O91" s="32">
        <f>1+99*(('WSKAŹNIK BUDOWA DANE'!O91-'WSKAŹNIK BUDOWA DANE'!O$110)/('WSKAŹNIK BUDOWA DANE'!O$111-'WSKAŹNIK BUDOWA DANE'!O$110))</f>
        <v>69.586838280155774</v>
      </c>
      <c r="P91" s="32">
        <f>1+99*(('WSKAŹNIK BUDOWA DANE'!P91-'WSKAŹNIK BUDOWA DANE'!P$110)/('WSKAŹNIK BUDOWA DANE'!P$111-'WSKAŹNIK BUDOWA DANE'!P$110))</f>
        <v>54.667300595537064</v>
      </c>
      <c r="Q91" s="32">
        <f>1+99*(('WSKAŹNIK BUDOWA DANE'!Q91-'WSKAŹNIK BUDOWA DANE'!Q$110)/('WSKAŹNIK BUDOWA DANE'!Q$111-'WSKAŹNIK BUDOWA DANE'!Q$110))</f>
        <v>1</v>
      </c>
      <c r="R91" s="32">
        <f>1+99*(('WSKAŹNIK BUDOWA DANE'!R91-'WSKAŹNIK BUDOWA DANE'!R$110)/('WSKAŹNIK BUDOWA DANE'!R$111-'WSKAŹNIK BUDOWA DANE'!R$110))</f>
        <v>1</v>
      </c>
      <c r="S91" s="32">
        <f>1+99*(('WSKAŹNIK BUDOWA DANE'!S91-'WSKAŹNIK BUDOWA DANE'!S$110)/('WSKAŹNIK BUDOWA DANE'!S$111-'WSKAŹNIK BUDOWA DANE'!S$110))</f>
        <v>40.451761930505675</v>
      </c>
      <c r="T91" s="33">
        <f t="shared" si="41"/>
        <v>13.924596552528651</v>
      </c>
      <c r="U91" s="34">
        <f t="shared" si="42"/>
        <v>32.810981846392878</v>
      </c>
      <c r="V91" s="34">
        <f>1+99*(('WSKAŹNIK BUDOWA DANE'!V91-'WSKAŹNIK BUDOWA DANE'!V$110)/('WSKAŹNIK BUDOWA DANE'!V$111-'WSKAŹNIK BUDOWA DANE'!V$110))</f>
        <v>53.835559296210739</v>
      </c>
      <c r="W91" s="32">
        <f>1+99*(('WSKAŹNIK BUDOWA DANE'!W91-'WSKAŹNIK BUDOWA DANE'!W$110)/('WSKAŹNIK BUDOWA DANE'!W$111-'WSKAŹNIK BUDOWA DANE'!W$110))</f>
        <v>2.3971866603445484</v>
      </c>
      <c r="X91" s="32">
        <f>1+99*(('WSKAŹNIK BUDOWA DANE'!X91-'WSKAŹNIK BUDOWA DANE'!X$110)/('WSKAŹNIK BUDOWA DANE'!X$111-'WSKAŹNIK BUDOWA DANE'!X$110))</f>
        <v>70.215856756216738</v>
      </c>
      <c r="Y91" s="32">
        <f>1+99*(('WSKAŹNIK BUDOWA DANE'!Y91-'WSKAŹNIK BUDOWA DANE'!Y$110)/('WSKAŹNIK BUDOWA DANE'!Y$111-'WSKAŹNIK BUDOWA DANE'!Y$110))</f>
        <v>58.25972152142306</v>
      </c>
      <c r="Z91" s="33">
        <f t="shared" si="43"/>
        <v>63.959020169209275</v>
      </c>
      <c r="AA91" s="33">
        <f t="shared" si="44"/>
        <v>82.317802969051769</v>
      </c>
      <c r="AB91" s="32">
        <f>1+99*(('WSKAŹNIK BUDOWA DANE'!AB91-'WSKAŹNIK BUDOWA DANE'!AB$110)/('WSKAŹNIK BUDOWA DANE'!AB$111-'WSKAŹNIK BUDOWA DANE'!AB$110))</f>
        <v>2.9557718236526194</v>
      </c>
      <c r="AC91" s="32">
        <f>1+99*(('WSKAŹNIK BUDOWA DANE'!AC91-'WSKAŹNIK BUDOWA DANE'!AC$110)/('WSKAŹNIK BUDOWA DANE'!AC$111-'WSKAŹNIK BUDOWA DANE'!AC$110))</f>
        <v>1</v>
      </c>
      <c r="AD91" s="32">
        <f>1+99*(('WSKAŹNIK BUDOWA DANE'!AD91-'WSKAŹNIK BUDOWA DANE'!AD$110)/('WSKAŹNIK BUDOWA DANE'!AD$111-'WSKAŹNIK BUDOWA DANE'!AD$110))</f>
        <v>16.226315789473684</v>
      </c>
      <c r="AE91" s="32">
        <f>1+99*(('WSKAŹNIK BUDOWA DANE'!AE91-'WSKAŹNIK BUDOWA DANE'!AE$110)/('WSKAŹNIK BUDOWA DANE'!AE$111-'WSKAŹNIK BUDOWA DANE'!AE$110))</f>
        <v>16.476489835324156</v>
      </c>
      <c r="AF91" s="32">
        <f>1+99*(('WSKAŹNIK BUDOWA DANE'!AF91-'WSKAŹNIK BUDOWA DANE'!AF$110)/('WSKAŹNIK BUDOWA DANE'!AF$111-'WSKAŹNIK BUDOWA DANE'!AF$110))</f>
        <v>1</v>
      </c>
      <c r="AG91" s="33">
        <f t="shared" si="45"/>
        <v>24.073677979257937</v>
      </c>
      <c r="AH91" s="34">
        <f t="shared" si="46"/>
        <v>55.777212640673611</v>
      </c>
      <c r="AI91" s="35">
        <f t="shared" si="47"/>
        <v>30.755701219512193</v>
      </c>
      <c r="AJ91" s="30">
        <f t="shared" si="48"/>
        <v>69.383627405567026</v>
      </c>
      <c r="AK91" s="36">
        <v>4.4249999999999998</v>
      </c>
      <c r="AL91" s="37">
        <v>1</v>
      </c>
      <c r="AM91" s="37">
        <v>1</v>
      </c>
      <c r="AN91" s="36">
        <f t="shared" si="49"/>
        <v>1</v>
      </c>
      <c r="AO91" s="36">
        <f t="shared" si="50"/>
        <v>2.7124999999999999</v>
      </c>
      <c r="AP91" s="30">
        <f t="shared" si="51"/>
        <v>19.837499999999999</v>
      </c>
      <c r="AQ91" s="33">
        <f>'WSKAŹNIK BUDOWA DANE'!AQ91</f>
        <v>71.929878048780481</v>
      </c>
      <c r="AR91" s="38">
        <v>2.0507099557866899E-2</v>
      </c>
      <c r="AS91" s="39">
        <v>15.175457387785601</v>
      </c>
      <c r="AT91" s="40">
        <v>2.1341563515776301</v>
      </c>
      <c r="AU91" s="32">
        <v>10.853755914976499</v>
      </c>
      <c r="AV91" s="41">
        <f t="shared" si="52"/>
        <v>12.833967055636062</v>
      </c>
      <c r="AW91" s="30">
        <f t="shared" si="53"/>
        <v>12.880673770695653</v>
      </c>
    </row>
    <row r="92" spans="1:49" x14ac:dyDescent="0.3">
      <c r="A92" s="26">
        <v>85</v>
      </c>
      <c r="B92" s="26">
        <v>1263011</v>
      </c>
      <c r="C92" s="27" t="s">
        <v>87</v>
      </c>
      <c r="D92" s="44">
        <v>110644</v>
      </c>
      <c r="E92" s="29">
        <f t="shared" si="36"/>
        <v>59.7593613755391</v>
      </c>
      <c r="F92" s="48">
        <f t="shared" si="37"/>
        <v>17.638058408024154</v>
      </c>
      <c r="G92" s="30">
        <f t="shared" si="38"/>
        <v>68.767370410345492</v>
      </c>
      <c r="H92" s="31">
        <f t="shared" si="39"/>
        <v>46.95455985802726</v>
      </c>
      <c r="I92" s="32">
        <f>1+99*(('WSKAŹNIK BUDOWA DANE'!I92-'WSKAŹNIK BUDOWA DANE'!I$110)/('WSKAŹNIK BUDOWA DANE'!I$111-'WSKAŹNIK BUDOWA DANE'!I$110))</f>
        <v>41.506119786405634</v>
      </c>
      <c r="J92" s="32">
        <f>1+99*(('WSKAŹNIK BUDOWA DANE'!J92-'WSKAŹNIK BUDOWA DANE'!J$110)/('WSKAŹNIK BUDOWA DANE'!J$111-'WSKAŹNIK BUDOWA DANE'!J$110))</f>
        <v>1</v>
      </c>
      <c r="K92" s="33">
        <f t="shared" si="40"/>
        <v>6.4425243333964701</v>
      </c>
      <c r="L92" s="32">
        <f>1+99*(('WSKAŹNIK BUDOWA DANE'!L92-'WSKAŹNIK BUDOWA DANE'!L$110)/('WSKAŹNIK BUDOWA DANE'!L$111-'WSKAŹNIK BUDOWA DANE'!L$110))</f>
        <v>45.075487287016216</v>
      </c>
      <c r="M92" s="32">
        <f>1+99*(('WSKAŹNIK BUDOWA DANE'!M92-'WSKAŹNIK BUDOWA DANE'!M$110)/('WSKAŹNIK BUDOWA DANE'!M$111-'WSKAŹNIK BUDOWA DANE'!M$110))</f>
        <v>10.716253253678465</v>
      </c>
      <c r="N92" s="32">
        <f>1+99*(('WSKAŹNIK BUDOWA DANE'!N92-'WSKAŹNIK BUDOWA DANE'!N$110)/('WSKAŹNIK BUDOWA DANE'!N$111-'WSKAŹNIK BUDOWA DANE'!N$110))</f>
        <v>18.336523587266086</v>
      </c>
      <c r="O92" s="32">
        <f>1+99*(('WSKAŹNIK BUDOWA DANE'!O92-'WSKAŹNIK BUDOWA DANE'!O$110)/('WSKAŹNIK BUDOWA DANE'!O$111-'WSKAŹNIK BUDOWA DANE'!O$110))</f>
        <v>36.50879940591642</v>
      </c>
      <c r="P92" s="32">
        <f>1+99*(('WSKAŹNIK BUDOWA DANE'!P92-'WSKAŹNIK BUDOWA DANE'!P$110)/('WSKAŹNIK BUDOWA DANE'!P$111-'WSKAŹNIK BUDOWA DANE'!P$110))</f>
        <v>75.019054256267324</v>
      </c>
      <c r="Q92" s="32">
        <f>1+99*(('WSKAŹNIK BUDOWA DANE'!Q92-'WSKAŹNIK BUDOWA DANE'!Q$110)/('WSKAŹNIK BUDOWA DANE'!Q$111-'WSKAŹNIK BUDOWA DANE'!Q$110))</f>
        <v>28.587288962799629</v>
      </c>
      <c r="R92" s="32">
        <f>1+99*(('WSKAŹNIK BUDOWA DANE'!R92-'WSKAŹNIK BUDOWA DANE'!R$110)/('WSKAŹNIK BUDOWA DANE'!R$111-'WSKAŹNIK BUDOWA DANE'!R$110))</f>
        <v>1</v>
      </c>
      <c r="S92" s="32">
        <f>1+99*(('WSKAŹNIK BUDOWA DANE'!S92-'WSKAŹNIK BUDOWA DANE'!S$110)/('WSKAŹNIK BUDOWA DANE'!S$111-'WSKAŹNIK BUDOWA DANE'!S$110))</f>
        <v>22.765075376884429</v>
      </c>
      <c r="T92" s="33">
        <f t="shared" si="41"/>
        <v>16.712478133426181</v>
      </c>
      <c r="U92" s="34">
        <f t="shared" si="42"/>
        <v>40.833941982951586</v>
      </c>
      <c r="V92" s="34">
        <f>1+99*(('WSKAŹNIK BUDOWA DANE'!V92-'WSKAŹNIK BUDOWA DANE'!V$110)/('WSKAŹNIK BUDOWA DANE'!V$111-'WSKAŹNIK BUDOWA DANE'!V$110))</f>
        <v>42.641085372907703</v>
      </c>
      <c r="W92" s="32">
        <f>1+99*(('WSKAŹNIK BUDOWA DANE'!W92-'WSKAŹNIK BUDOWA DANE'!W$110)/('WSKAŹNIK BUDOWA DANE'!W$111-'WSKAŹNIK BUDOWA DANE'!W$110))</f>
        <v>53.877333147100593</v>
      </c>
      <c r="X92" s="32">
        <f>1+99*(('WSKAŹNIK BUDOWA DANE'!X92-'WSKAŹNIK BUDOWA DANE'!X$110)/('WSKAŹNIK BUDOWA DANE'!X$111-'WSKAŹNIK BUDOWA DANE'!X$110))</f>
        <v>34.900138774792261</v>
      </c>
      <c r="Y92" s="32">
        <f>1+99*(('WSKAŹNIK BUDOWA DANE'!Y92-'WSKAŹNIK BUDOWA DANE'!Y$110)/('WSKAŹNIK BUDOWA DANE'!Y$111-'WSKAŹNIK BUDOWA DANE'!Y$110))</f>
        <v>52.818649249869544</v>
      </c>
      <c r="Z92" s="33">
        <f t="shared" si="43"/>
        <v>42.934580337037467</v>
      </c>
      <c r="AA92" s="33">
        <f t="shared" si="44"/>
        <v>52.407932158337935</v>
      </c>
      <c r="AB92" s="32">
        <f>1+99*(('WSKAŹNIK BUDOWA DANE'!AB92-'WSKAŹNIK BUDOWA DANE'!AB$110)/('WSKAŹNIK BUDOWA DANE'!AB$111-'WSKAŹNIK BUDOWA DANE'!AB$110))</f>
        <v>1</v>
      </c>
      <c r="AC92" s="32">
        <f>1+99*(('WSKAŹNIK BUDOWA DANE'!AC92-'WSKAŹNIK BUDOWA DANE'!AC$110)/('WSKAŹNIK BUDOWA DANE'!AC$111-'WSKAŹNIK BUDOWA DANE'!AC$110))</f>
        <v>1</v>
      </c>
      <c r="AD92" s="32">
        <f>1+99*(('WSKAŹNIK BUDOWA DANE'!AD92-'WSKAŹNIK BUDOWA DANE'!AD$110)/('WSKAŹNIK BUDOWA DANE'!AD$111-'WSKAŹNIK BUDOWA DANE'!AD$110))</f>
        <v>13.425864661654144</v>
      </c>
      <c r="AE92" s="32">
        <f>1+99*(('WSKAŹNIK BUDOWA DANE'!AE92-'WSKAŹNIK BUDOWA DANE'!AE$110)/('WSKAŹNIK BUDOWA DANE'!AE$111-'WSKAŹNIK BUDOWA DANE'!AE$110))</f>
        <v>11.609527198131545</v>
      </c>
      <c r="AF92" s="32">
        <f>1+99*(('WSKAŹNIK BUDOWA DANE'!AF92-'WSKAŹNIK BUDOWA DANE'!AF$110)/('WSKAŹNIK BUDOWA DANE'!AF$111-'WSKAŹNIK BUDOWA DANE'!AF$110))</f>
        <v>34.564228902691092</v>
      </c>
      <c r="AG92" s="33">
        <f t="shared" si="45"/>
        <v>25.34812810533845</v>
      </c>
      <c r="AH92" s="34">
        <f t="shared" si="46"/>
        <v>59.454367573086486</v>
      </c>
      <c r="AI92" s="35">
        <f t="shared" si="47"/>
        <v>23.773384146341467</v>
      </c>
      <c r="AJ92" s="30">
        <f t="shared" si="48"/>
        <v>53.602265549332557</v>
      </c>
      <c r="AK92" s="36">
        <v>4.4249999999999998</v>
      </c>
      <c r="AL92" s="37">
        <v>10</v>
      </c>
      <c r="AM92" s="37">
        <v>1</v>
      </c>
      <c r="AN92" s="36">
        <f t="shared" si="49"/>
        <v>5.5</v>
      </c>
      <c r="AO92" s="36">
        <f t="shared" si="50"/>
        <v>4.9625000000000004</v>
      </c>
      <c r="AP92" s="30">
        <f t="shared" si="51"/>
        <v>44.587500000000006</v>
      </c>
      <c r="AQ92" s="33">
        <f>'WSKAŹNIK BUDOWA DANE'!AQ92</f>
        <v>48.286585365853661</v>
      </c>
      <c r="AR92" s="38">
        <v>2.1507530458917401E-2</v>
      </c>
      <c r="AS92" s="39">
        <v>15.867001580431999</v>
      </c>
      <c r="AT92" s="40">
        <v>1.8166769168600001</v>
      </c>
      <c r="AU92" s="32">
        <v>9.3879004000233994</v>
      </c>
      <c r="AV92" s="41">
        <f t="shared" si="52"/>
        <v>12.204828162825951</v>
      </c>
      <c r="AW92" s="30">
        <f t="shared" si="53"/>
        <v>12.249051770499722</v>
      </c>
    </row>
    <row r="93" spans="1:49" x14ac:dyDescent="0.3">
      <c r="A93" s="26">
        <v>86</v>
      </c>
      <c r="B93" s="26">
        <v>2214011</v>
      </c>
      <c r="C93" s="27" t="s">
        <v>134</v>
      </c>
      <c r="D93" s="44">
        <v>60052</v>
      </c>
      <c r="E93" s="29">
        <f t="shared" si="36"/>
        <v>51.162928500629171</v>
      </c>
      <c r="F93" s="48">
        <f t="shared" si="37"/>
        <v>15.577886490979866</v>
      </c>
      <c r="G93" s="30">
        <f t="shared" si="38"/>
        <v>40.883689161304652</v>
      </c>
      <c r="H93" s="31">
        <f t="shared" si="39"/>
        <v>28.901595202589668</v>
      </c>
      <c r="I93" s="32">
        <f>1+99*(('WSKAŹNIK BUDOWA DANE'!I93-'WSKAŹNIK BUDOWA DANE'!I$110)/('WSKAŹNIK BUDOWA DANE'!I$111-'WSKAŹNIK BUDOWA DANE'!I$110))</f>
        <v>4.9279634121016667</v>
      </c>
      <c r="J93" s="32">
        <f>1+99*(('WSKAŹNIK BUDOWA DANE'!J93-'WSKAŹNIK BUDOWA DANE'!J$110)/('WSKAŹNIK BUDOWA DANE'!J$111-'WSKAŹNIK BUDOWA DANE'!J$110))</f>
        <v>1</v>
      </c>
      <c r="K93" s="33">
        <f t="shared" si="40"/>
        <v>2.2199016672144887</v>
      </c>
      <c r="L93" s="32">
        <f>1+99*(('WSKAŹNIK BUDOWA DANE'!L93-'WSKAŹNIK BUDOWA DANE'!L$110)/('WSKAŹNIK BUDOWA DANE'!L$111-'WSKAŹNIK BUDOWA DANE'!L$110))</f>
        <v>29.328287279229865</v>
      </c>
      <c r="M93" s="32">
        <f>1+99*(('WSKAŹNIK BUDOWA DANE'!M93-'WSKAŹNIK BUDOWA DANE'!M$110)/('WSKAŹNIK BUDOWA DANE'!M$111-'WSKAŹNIK BUDOWA DANE'!M$110))</f>
        <v>16.344488942916136</v>
      </c>
      <c r="N93" s="32">
        <f>1+99*(('WSKAŹNIK BUDOWA DANE'!N93-'WSKAŹNIK BUDOWA DANE'!N$110)/('WSKAŹNIK BUDOWA DANE'!N$111-'WSKAŹNIK BUDOWA DANE'!N$110))</f>
        <v>11.647340725756992</v>
      </c>
      <c r="O93" s="32">
        <f>1+99*(('WSKAŹNIK BUDOWA DANE'!O93-'WSKAŹNIK BUDOWA DANE'!O$110)/('WSKAŹNIK BUDOWA DANE'!O$111-'WSKAŹNIK BUDOWA DANE'!O$110))</f>
        <v>51.6882928575018</v>
      </c>
      <c r="P93" s="32">
        <f>1+99*(('WSKAŹNIK BUDOWA DANE'!P93-'WSKAŹNIK BUDOWA DANE'!P$110)/('WSKAŹNIK BUDOWA DANE'!P$111-'WSKAŹNIK BUDOWA DANE'!P$110))</f>
        <v>28.275575298509487</v>
      </c>
      <c r="Q93" s="32">
        <f>1+99*(('WSKAŹNIK BUDOWA DANE'!Q93-'WSKAŹNIK BUDOWA DANE'!Q$110)/('WSKAŹNIK BUDOWA DANE'!Q$111-'WSKAŹNIK BUDOWA DANE'!Q$110))</f>
        <v>1</v>
      </c>
      <c r="R93" s="32">
        <f>1+99*(('WSKAŹNIK BUDOWA DANE'!R93-'WSKAŹNIK BUDOWA DANE'!R$110)/('WSKAŹNIK BUDOWA DANE'!R$111-'WSKAŹNIK BUDOWA DANE'!R$110))</f>
        <v>1</v>
      </c>
      <c r="S93" s="32">
        <f>1+99*(('WSKAŹNIK BUDOWA DANE'!S93-'WSKAŹNIK BUDOWA DANE'!S$110)/('WSKAŹNIK BUDOWA DANE'!S$111-'WSKAŹNIK BUDOWA DANE'!S$110))</f>
        <v>1</v>
      </c>
      <c r="T93" s="33">
        <f t="shared" si="41"/>
        <v>6.4039349459496506</v>
      </c>
      <c r="U93" s="34">
        <f t="shared" si="42"/>
        <v>11.168036649737235</v>
      </c>
      <c r="V93" s="34">
        <f>1+99*(('WSKAŹNIK BUDOWA DANE'!V93-'WSKAŹNIK BUDOWA DANE'!V$110)/('WSKAŹNIK BUDOWA DANE'!V$111-'WSKAŹNIK BUDOWA DANE'!V$110))</f>
        <v>62.377955771664553</v>
      </c>
      <c r="W93" s="32">
        <f>1+99*(('WSKAŹNIK BUDOWA DANE'!W93-'WSKAŹNIK BUDOWA DANE'!W$110)/('WSKAŹNIK BUDOWA DANE'!W$111-'WSKAŹNIK BUDOWA DANE'!W$110))</f>
        <v>18.097791124457739</v>
      </c>
      <c r="X93" s="32">
        <f>1+99*(('WSKAŹNIK BUDOWA DANE'!X93-'WSKAŹNIK BUDOWA DANE'!X$110)/('WSKAŹNIK BUDOWA DANE'!X$111-'WSKAŹNIK BUDOWA DANE'!X$110))</f>
        <v>42.635830410709332</v>
      </c>
      <c r="Y93" s="32">
        <f>1+99*(('WSKAŹNIK BUDOWA DANE'!Y93-'WSKAŹNIK BUDOWA DANE'!Y$110)/('WSKAŹNIK BUDOWA DANE'!Y$111-'WSKAŹNIK BUDOWA DANE'!Y$110))</f>
        <v>57.120843241145529</v>
      </c>
      <c r="Z93" s="33">
        <f t="shared" si="43"/>
        <v>49.34971717594938</v>
      </c>
      <c r="AA93" s="33">
        <f t="shared" si="44"/>
        <v>61.534259214685754</v>
      </c>
      <c r="AB93" s="32">
        <f>1+99*(('WSKAŹNIK BUDOWA DANE'!AB93-'WSKAŹNIK BUDOWA DANE'!AB$110)/('WSKAŹNIK BUDOWA DANE'!AB$111-'WSKAŹNIK BUDOWA DANE'!AB$110))</f>
        <v>1</v>
      </c>
      <c r="AC93" s="32">
        <f>1+99*(('WSKAŹNIK BUDOWA DANE'!AC93-'WSKAŹNIK BUDOWA DANE'!AC$110)/('WSKAŹNIK BUDOWA DANE'!AC$111-'WSKAŹNIK BUDOWA DANE'!AC$110))</f>
        <v>1</v>
      </c>
      <c r="AD93" s="32">
        <f>1+99*(('WSKAŹNIK BUDOWA DANE'!AD93-'WSKAŹNIK BUDOWA DANE'!AD$110)/('WSKAŹNIK BUDOWA DANE'!AD$111-'WSKAŹNIK BUDOWA DANE'!AD$110))</f>
        <v>7.7543859649122888</v>
      </c>
      <c r="AE93" s="32">
        <f>1+99*(('WSKAŹNIK BUDOWA DANE'!AE93-'WSKAŹNIK BUDOWA DANE'!AE$110)/('WSKAŹNIK BUDOWA DANE'!AE$111-'WSKAŹNIK BUDOWA DANE'!AE$110))</f>
        <v>1</v>
      </c>
      <c r="AF93" s="32">
        <f>1+99*(('WSKAŹNIK BUDOWA DANE'!AF93-'WSKAŹNIK BUDOWA DANE'!AF$110)/('WSKAŹNIK BUDOWA DANE'!AF$111-'WSKAŹNIK BUDOWA DANE'!AF$110))</f>
        <v>1</v>
      </c>
      <c r="AG93" s="33">
        <f t="shared" si="45"/>
        <v>16.75278333934564</v>
      </c>
      <c r="AH93" s="34">
        <f t="shared" si="46"/>
        <v>34.654327339842474</v>
      </c>
      <c r="AI93" s="35">
        <f t="shared" si="47"/>
        <v>32.985381097560975</v>
      </c>
      <c r="AJ93" s="30">
        <f t="shared" si="48"/>
        <v>74.423127131848233</v>
      </c>
      <c r="AK93" s="36">
        <v>4.4249999999999998</v>
      </c>
      <c r="AL93" s="37">
        <v>4.4249999999999998</v>
      </c>
      <c r="AM93" s="37">
        <v>1</v>
      </c>
      <c r="AN93" s="36">
        <f t="shared" si="49"/>
        <v>2.7124999999999999</v>
      </c>
      <c r="AO93" s="36">
        <f t="shared" si="50"/>
        <v>3.5687499999999996</v>
      </c>
      <c r="AP93" s="30">
        <f t="shared" si="51"/>
        <v>29.256249999999998</v>
      </c>
      <c r="AQ93" s="33">
        <f>'WSKAŹNIK BUDOWA DANE'!AQ93</f>
        <v>75.149390243902445</v>
      </c>
      <c r="AR93" s="38">
        <v>3.4222053744419202E-2</v>
      </c>
      <c r="AS93" s="39">
        <v>24.655869188503701</v>
      </c>
      <c r="AT93" s="40">
        <v>3.2099505173781799</v>
      </c>
      <c r="AU93" s="32">
        <v>15.820877052431101</v>
      </c>
      <c r="AV93" s="41">
        <f t="shared" si="52"/>
        <v>19.750379111605458</v>
      </c>
      <c r="AW93" s="30">
        <f t="shared" si="53"/>
        <v>19.824383763664038</v>
      </c>
    </row>
    <row r="94" spans="1:49" x14ac:dyDescent="0.3">
      <c r="A94" s="26">
        <v>87</v>
      </c>
      <c r="B94" s="26">
        <v>1016011</v>
      </c>
      <c r="C94" s="27" t="s">
        <v>146</v>
      </c>
      <c r="D94" s="44">
        <v>63960</v>
      </c>
      <c r="E94" s="29">
        <f t="shared" si="36"/>
        <v>27.352747168741395</v>
      </c>
      <c r="F94" s="48">
        <f t="shared" si="37"/>
        <v>9.8716746664384711</v>
      </c>
      <c r="G94" s="30">
        <f t="shared" si="38"/>
        <v>27.70033275575166</v>
      </c>
      <c r="H94" s="31">
        <f t="shared" si="39"/>
        <v>20.366184648157521</v>
      </c>
      <c r="I94" s="32">
        <f>1+99*(('WSKAŹNIK BUDOWA DANE'!I94-'WSKAŹNIK BUDOWA DANE'!I$110)/('WSKAŹNIK BUDOWA DANE'!I$111-'WSKAŹNIK BUDOWA DANE'!I$110))</f>
        <v>76.603223981900442</v>
      </c>
      <c r="J94" s="32">
        <f>1+99*(('WSKAŹNIK BUDOWA DANE'!J94-'WSKAŹNIK BUDOWA DANE'!J$110)/('WSKAŹNIK BUDOWA DANE'!J$111-'WSKAŹNIK BUDOWA DANE'!J$110))</f>
        <v>67.854409005628426</v>
      </c>
      <c r="K94" s="33">
        <f t="shared" si="40"/>
        <v>72.096230769837305</v>
      </c>
      <c r="L94" s="32">
        <f>1+99*(('WSKAŹNIK BUDOWA DANE'!L94-'WSKAŹNIK BUDOWA DANE'!L$110)/('WSKAŹNIK BUDOWA DANE'!L$111-'WSKAŹNIK BUDOWA DANE'!L$110))</f>
        <v>1</v>
      </c>
      <c r="M94" s="32">
        <f>1+99*(('WSKAŹNIK BUDOWA DANE'!M94-'WSKAŹNIK BUDOWA DANE'!M$110)/('WSKAŹNIK BUDOWA DANE'!M$111-'WSKAŹNIK BUDOWA DANE'!M$110))</f>
        <v>5.8023100375234495</v>
      </c>
      <c r="N94" s="32">
        <f>1+99*(('WSKAŹNIK BUDOWA DANE'!N94-'WSKAŹNIK BUDOWA DANE'!N$110)/('WSKAŹNIK BUDOWA DANE'!N$111-'WSKAŹNIK BUDOWA DANE'!N$110))</f>
        <v>20.993561765577137</v>
      </c>
      <c r="O94" s="32">
        <f>1+99*(('WSKAŹNIK BUDOWA DANE'!O94-'WSKAŹNIK BUDOWA DANE'!O$110)/('WSKAŹNIK BUDOWA DANE'!O$111-'WSKAŹNIK BUDOWA DANE'!O$110))</f>
        <v>20.369817451078866</v>
      </c>
      <c r="P94" s="32">
        <f>1+99*(('WSKAŹNIK BUDOWA DANE'!P94-'WSKAŹNIK BUDOWA DANE'!P$110)/('WSKAŹNIK BUDOWA DANE'!P$111-'WSKAŹNIK BUDOWA DANE'!P$110))</f>
        <v>1</v>
      </c>
      <c r="Q94" s="32">
        <f>1+99*(('WSKAŹNIK BUDOWA DANE'!Q94-'WSKAŹNIK BUDOWA DANE'!Q$110)/('WSKAŹNIK BUDOWA DANE'!Q$111-'WSKAŹNIK BUDOWA DANE'!Q$110))</f>
        <v>1</v>
      </c>
      <c r="R94" s="32">
        <f>1+99*(('WSKAŹNIK BUDOWA DANE'!R94-'WSKAŹNIK BUDOWA DANE'!R$110)/('WSKAŹNIK BUDOWA DANE'!R$111-'WSKAŹNIK BUDOWA DANE'!R$110))</f>
        <v>1</v>
      </c>
      <c r="S94" s="32">
        <f>1+99*(('WSKAŹNIK BUDOWA DANE'!S94-'WSKAŹNIK BUDOWA DANE'!S$110)/('WSKAŹNIK BUDOWA DANE'!S$111-'WSKAŹNIK BUDOWA DANE'!S$110))</f>
        <v>1</v>
      </c>
      <c r="T94" s="33">
        <f t="shared" si="41"/>
        <v>3.8337231784786026</v>
      </c>
      <c r="U94" s="34">
        <f t="shared" si="42"/>
        <v>3.7714862746328133</v>
      </c>
      <c r="V94" s="34">
        <f>1+99*(('WSKAŹNIK BUDOWA DANE'!V94-'WSKAŹNIK BUDOWA DANE'!V$110)/('WSKAŹNIK BUDOWA DANE'!V$111-'WSKAŹNIK BUDOWA DANE'!V$110))</f>
        <v>44.220790337711065</v>
      </c>
      <c r="W94" s="32">
        <f>1+99*(('WSKAŹNIK BUDOWA DANE'!W94-'WSKAŹNIK BUDOWA DANE'!W$110)/('WSKAŹNIK BUDOWA DANE'!W$111-'WSKAŹNIK BUDOWA DANE'!W$110))</f>
        <v>1</v>
      </c>
      <c r="X94" s="32">
        <f>1+99*(('WSKAŹNIK BUDOWA DANE'!X94-'WSKAŹNIK BUDOWA DANE'!X$110)/('WSKAŹNIK BUDOWA DANE'!X$111-'WSKAŹNIK BUDOWA DANE'!X$110))</f>
        <v>86.697697369104901</v>
      </c>
      <c r="Y94" s="32">
        <f>1+99*(('WSKAŹNIK BUDOWA DANE'!Y94-'WSKAŹNIK BUDOWA DANE'!Y$110)/('WSKAŹNIK BUDOWA DANE'!Y$111-'WSKAŹNIK BUDOWA DANE'!Y$110))</f>
        <v>34.606373509760338</v>
      </c>
      <c r="Z94" s="33">
        <f t="shared" si="43"/>
        <v>54.77492946222214</v>
      </c>
      <c r="AA94" s="33">
        <f t="shared" si="44"/>
        <v>69.252295932829952</v>
      </c>
      <c r="AB94" s="32">
        <f>1+99*(('WSKAŹNIK BUDOWA DANE'!AB94-'WSKAŹNIK BUDOWA DANE'!AB$110)/('WSKAŹNIK BUDOWA DANE'!AB$111-'WSKAŹNIK BUDOWA DANE'!AB$110))</f>
        <v>12.331947345659296</v>
      </c>
      <c r="AC94" s="32">
        <f>1+99*(('WSKAŹNIK BUDOWA DANE'!AC94-'WSKAŹNIK BUDOWA DANE'!AC$110)/('WSKAŹNIK BUDOWA DANE'!AC$111-'WSKAŹNIK BUDOWA DANE'!AC$110))</f>
        <v>1</v>
      </c>
      <c r="AD94" s="32">
        <f>1+99*(('WSKAŹNIK BUDOWA DANE'!AD94-'WSKAŹNIK BUDOWA DANE'!AD$110)/('WSKAŹNIK BUDOWA DANE'!AD$111-'WSKAŹNIK BUDOWA DANE'!AD$110))</f>
        <v>6.094736842105263</v>
      </c>
      <c r="AE94" s="32">
        <f>1+99*(('WSKAŹNIK BUDOWA DANE'!AE94-'WSKAŹNIK BUDOWA DANE'!AE$110)/('WSKAŹNIK BUDOWA DANE'!AE$111-'WSKAŹNIK BUDOWA DANE'!AE$110))</f>
        <v>1</v>
      </c>
      <c r="AF94" s="32">
        <f>1+99*(('WSKAŹNIK BUDOWA DANE'!AF94-'WSKAŹNIK BUDOWA DANE'!AF$110)/('WSKAŹNIK BUDOWA DANE'!AF$111-'WSKAŹNIK BUDOWA DANE'!AF$110))</f>
        <v>1</v>
      </c>
      <c r="AG94" s="33">
        <f t="shared" si="45"/>
        <v>22.297084686212429</v>
      </c>
      <c r="AH94" s="34">
        <f t="shared" si="46"/>
        <v>50.651230339188714</v>
      </c>
      <c r="AI94" s="35">
        <f t="shared" si="47"/>
        <v>21.958551829268291</v>
      </c>
      <c r="AJ94" s="30">
        <f t="shared" si="48"/>
        <v>49.500400050532704</v>
      </c>
      <c r="AK94" s="36">
        <v>4.4249999999999998</v>
      </c>
      <c r="AL94" s="37">
        <v>4.4249999999999998</v>
      </c>
      <c r="AM94" s="37">
        <v>1</v>
      </c>
      <c r="AN94" s="36">
        <f t="shared" si="49"/>
        <v>2.7124999999999999</v>
      </c>
      <c r="AO94" s="36">
        <f t="shared" si="50"/>
        <v>3.5687499999999996</v>
      </c>
      <c r="AP94" s="30">
        <f t="shared" si="51"/>
        <v>29.256249999999998</v>
      </c>
      <c r="AQ94" s="33">
        <f>'WSKAŹNIK BUDOWA DANE'!AQ94</f>
        <v>47.582317073170728</v>
      </c>
      <c r="AR94" s="38">
        <v>7.4886700166982402E-3</v>
      </c>
      <c r="AS94" s="39">
        <v>6.1765156946424504</v>
      </c>
      <c r="AT94" s="40">
        <v>0.51244083985229505</v>
      </c>
      <c r="AU94" s="32">
        <v>3.3660248477283998</v>
      </c>
      <c r="AV94" s="41">
        <f t="shared" si="52"/>
        <v>4.5596387247841168</v>
      </c>
      <c r="AW94" s="30">
        <f t="shared" si="53"/>
        <v>4.5736880313988753</v>
      </c>
    </row>
    <row r="95" spans="1:49" x14ac:dyDescent="0.3">
      <c r="A95" s="26">
        <v>88</v>
      </c>
      <c r="B95" s="26">
        <v>463011</v>
      </c>
      <c r="C95" s="27" t="s">
        <v>137</v>
      </c>
      <c r="D95" s="44">
        <v>202689</v>
      </c>
      <c r="E95" s="29">
        <f t="shared" si="36"/>
        <v>88.941155754323432</v>
      </c>
      <c r="F95" s="48">
        <f t="shared" si="37"/>
        <v>24.631600280909691</v>
      </c>
      <c r="G95" s="30">
        <f t="shared" si="38"/>
        <v>86.899421551572715</v>
      </c>
      <c r="H95" s="31">
        <f t="shared" si="39"/>
        <v>58.69394518020102</v>
      </c>
      <c r="I95" s="32">
        <f>1+99*(('WSKAŹNIK BUDOWA DANE'!I95-'WSKAŹNIK BUDOWA DANE'!I$110)/('WSKAŹNIK BUDOWA DANE'!I$111-'WSKAŹNIK BUDOWA DANE'!I$110))</f>
        <v>46.386776263722538</v>
      </c>
      <c r="J95" s="32">
        <f>1+99*(('WSKAŹNIK BUDOWA DANE'!J95-'WSKAŹNIK BUDOWA DANE'!J$110)/('WSKAŹNIK BUDOWA DANE'!J$111-'WSKAŹNIK BUDOWA DANE'!J$110))</f>
        <v>11.548199458283371</v>
      </c>
      <c r="K95" s="33">
        <f t="shared" si="40"/>
        <v>23.144842719712582</v>
      </c>
      <c r="L95" s="32">
        <f>1+99*(('WSKAŹNIK BUDOWA DANE'!L95-'WSKAŹNIK BUDOWA DANE'!L$110)/('WSKAŹNIK BUDOWA DANE'!L$111-'WSKAŹNIK BUDOWA DANE'!L$110))</f>
        <v>39.048300902064106</v>
      </c>
      <c r="M95" s="32">
        <f>1+99*(('WSKAŹNIK BUDOWA DANE'!M95-'WSKAŹNIK BUDOWA DANE'!M$110)/('WSKAŹNIK BUDOWA DANE'!M$111-'WSKAŹNIK BUDOWA DANE'!M$110))</f>
        <v>16.154041413199529</v>
      </c>
      <c r="N95" s="32">
        <f>1+99*(('WSKAŹNIK BUDOWA DANE'!N95-'WSKAŹNIK BUDOWA DANE'!N$110)/('WSKAŹNIK BUDOWA DANE'!N$111-'WSKAŹNIK BUDOWA DANE'!N$110))</f>
        <v>16.772787503593118</v>
      </c>
      <c r="O95" s="32">
        <f>1+99*(('WSKAŹNIK BUDOWA DANE'!O95-'WSKAŹNIK BUDOWA DANE'!O$110)/('WSKAŹNIK BUDOWA DANE'!O$111-'WSKAŹNIK BUDOWA DANE'!O$110))</f>
        <v>29.876437203803999</v>
      </c>
      <c r="P95" s="32">
        <f>1+99*(('WSKAŹNIK BUDOWA DANE'!P95-'WSKAŹNIK BUDOWA DANE'!P$110)/('WSKAŹNIK BUDOWA DANE'!P$111-'WSKAŹNIK BUDOWA DANE'!P$110))</f>
        <v>65.648909327140061</v>
      </c>
      <c r="Q95" s="32">
        <f>1+99*(('WSKAŹNIK BUDOWA DANE'!Q95-'WSKAŹNIK BUDOWA DANE'!Q$110)/('WSKAŹNIK BUDOWA DANE'!Q$111-'WSKAŹNIK BUDOWA DANE'!Q$110))</f>
        <v>46.178100439589706</v>
      </c>
      <c r="R95" s="32">
        <f>1+99*(('WSKAŹNIK BUDOWA DANE'!R95-'WSKAŹNIK BUDOWA DANE'!R$110)/('WSKAŹNIK BUDOWA DANE'!R$111-'WSKAŹNIK BUDOWA DANE'!R$110))</f>
        <v>31.642822254784438</v>
      </c>
      <c r="S95" s="32">
        <f>1+99*(('WSKAŹNIK BUDOWA DANE'!S95-'WSKAŹNIK BUDOWA DANE'!S$110)/('WSKAŹNIK BUDOWA DANE'!S$111-'WSKAŹNIK BUDOWA DANE'!S$110))</f>
        <v>1</v>
      </c>
      <c r="T95" s="33">
        <f t="shared" si="41"/>
        <v>20.7131238048126</v>
      </c>
      <c r="U95" s="34">
        <f t="shared" si="42"/>
        <v>52.34699223657681</v>
      </c>
      <c r="V95" s="34">
        <f>1+99*(('WSKAŹNIK BUDOWA DANE'!V95-'WSKAŹNIK BUDOWA DANE'!V$110)/('WSKAŹNIK BUDOWA DANE'!V$111-'WSKAŹNIK BUDOWA DANE'!V$110))</f>
        <v>44.189018027618665</v>
      </c>
      <c r="W95" s="32">
        <f>1+99*(('WSKAŹNIK BUDOWA DANE'!W95-'WSKAŹNIK BUDOWA DANE'!W$110)/('WSKAŹNIK BUDOWA DANE'!W$111-'WSKAŹNIK BUDOWA DANE'!W$110))</f>
        <v>10.68308308308308</v>
      </c>
      <c r="X95" s="32">
        <f>1+99*(('WSKAŹNIK BUDOWA DANE'!X95-'WSKAŹNIK BUDOWA DANE'!X$110)/('WSKAŹNIK BUDOWA DANE'!X$111-'WSKAŹNIK BUDOWA DANE'!X$110))</f>
        <v>40.415113064984787</v>
      </c>
      <c r="Y95" s="32">
        <f>1+99*(('WSKAŹNIK BUDOWA DANE'!Y95-'WSKAŹNIK BUDOWA DANE'!Y$110)/('WSKAŹNIK BUDOWA DANE'!Y$111-'WSKAŹNIK BUDOWA DANE'!Y$110))</f>
        <v>58.949644148751574</v>
      </c>
      <c r="Z95" s="33">
        <f t="shared" si="43"/>
        <v>48.810414190133784</v>
      </c>
      <c r="AA95" s="33">
        <f t="shared" si="44"/>
        <v>60.767033892045113</v>
      </c>
      <c r="AB95" s="32">
        <f>1+99*(('WSKAŹNIK BUDOWA DANE'!AB95-'WSKAŹNIK BUDOWA DANE'!AB$110)/('WSKAŹNIK BUDOWA DANE'!AB$111-'WSKAŹNIK BUDOWA DANE'!AB$110))</f>
        <v>100</v>
      </c>
      <c r="AC95" s="32">
        <f>1+99*(('WSKAŹNIK BUDOWA DANE'!AC95-'WSKAŹNIK BUDOWA DANE'!AC$110)/('WSKAŹNIK BUDOWA DANE'!AC$111-'WSKAŹNIK BUDOWA DANE'!AC$110))</f>
        <v>22.055571528975811</v>
      </c>
      <c r="AD95" s="32">
        <f>1+99*(('WSKAŹNIK BUDOWA DANE'!AD95-'WSKAŹNIK BUDOWA DANE'!AD$110)/('WSKAŹNIK BUDOWA DANE'!AD$111-'WSKAŹNIK BUDOWA DANE'!AD$110))</f>
        <v>13.42143157894737</v>
      </c>
      <c r="AE95" s="32">
        <f>1+99*(('WSKAŹNIK BUDOWA DANE'!AE95-'WSKAŹNIK BUDOWA DANE'!AE$110)/('WSKAŹNIK BUDOWA DANE'!AE$111-'WSKAŹNIK BUDOWA DANE'!AE$110))</f>
        <v>1</v>
      </c>
      <c r="AF95" s="32">
        <f>1+99*(('WSKAŹNIK BUDOWA DANE'!AF95-'WSKAŹNIK BUDOWA DANE'!AF$110)/('WSKAŹNIK BUDOWA DANE'!AF$111-'WSKAŹNIK BUDOWA DANE'!AF$110))</f>
        <v>31.962109138917508</v>
      </c>
      <c r="AG95" s="33">
        <f t="shared" si="45"/>
        <v>35.038042785869209</v>
      </c>
      <c r="AH95" s="34">
        <f t="shared" si="46"/>
        <v>87.412556624983992</v>
      </c>
      <c r="AI95" s="35">
        <f t="shared" si="47"/>
        <v>36.10814024390244</v>
      </c>
      <c r="AJ95" s="30">
        <f t="shared" si="48"/>
        <v>81.481155514380774</v>
      </c>
      <c r="AK95" s="36">
        <v>4.4249999999999998</v>
      </c>
      <c r="AL95" s="37">
        <v>10</v>
      </c>
      <c r="AM95" s="37">
        <v>10</v>
      </c>
      <c r="AN95" s="36">
        <f t="shared" si="49"/>
        <v>10</v>
      </c>
      <c r="AO95" s="36">
        <f t="shared" si="50"/>
        <v>7.2125000000000004</v>
      </c>
      <c r="AP95" s="30">
        <f t="shared" si="51"/>
        <v>69.337500000000006</v>
      </c>
      <c r="AQ95" s="33">
        <f>'WSKAŹNIK BUDOWA DANE'!AQ95</f>
        <v>72.935975609756099</v>
      </c>
      <c r="AR95" s="38">
        <v>4.34097811342362E-2</v>
      </c>
      <c r="AS95" s="39">
        <v>31.006852063357801</v>
      </c>
      <c r="AT95" s="40">
        <v>6.0237777608001899</v>
      </c>
      <c r="AU95" s="32">
        <v>28.8127868640507</v>
      </c>
      <c r="AV95" s="41">
        <f t="shared" si="52"/>
        <v>29.88969420764754</v>
      </c>
      <c r="AW95" s="30">
        <f t="shared" si="53"/>
        <v>30.003717063142364</v>
      </c>
    </row>
    <row r="96" spans="1:49" x14ac:dyDescent="0.3">
      <c r="A96" s="26">
        <v>89</v>
      </c>
      <c r="B96" s="26">
        <v>2477011</v>
      </c>
      <c r="C96" s="27" t="s">
        <v>110</v>
      </c>
      <c r="D96" s="44">
        <v>128444</v>
      </c>
      <c r="E96" s="29">
        <f t="shared" si="36"/>
        <v>45.685197420022341</v>
      </c>
      <c r="F96" s="48">
        <f t="shared" si="37"/>
        <v>14.265124801846673</v>
      </c>
      <c r="G96" s="30">
        <f t="shared" si="38"/>
        <v>52.579329521087892</v>
      </c>
      <c r="H96" s="31">
        <f t="shared" si="39"/>
        <v>36.47380133104479</v>
      </c>
      <c r="I96" s="32">
        <f>1+99*(('WSKAŹNIK BUDOWA DANE'!I96-'WSKAŹNIK BUDOWA DANE'!I$110)/('WSKAŹNIK BUDOWA DANE'!I$111-'WSKAŹNIK BUDOWA DANE'!I$110))</f>
        <v>20.282812880687764</v>
      </c>
      <c r="J96" s="32">
        <f>1+99*(('WSKAŹNIK BUDOWA DANE'!J96-'WSKAŹNIK BUDOWA DANE'!J$110)/('WSKAŹNIK BUDOWA DANE'!J$111-'WSKAŹNIK BUDOWA DANE'!J$110))</f>
        <v>17.645417458191883</v>
      </c>
      <c r="K96" s="33">
        <f t="shared" si="40"/>
        <v>18.918210816727015</v>
      </c>
      <c r="L96" s="32">
        <f>1+99*(('WSKAŹNIK BUDOWA DANE'!L96-'WSKAŹNIK BUDOWA DANE'!L$110)/('WSKAŹNIK BUDOWA DANE'!L$111-'WSKAŹNIK BUDOWA DANE'!L$110))</f>
        <v>5.8562988240310716</v>
      </c>
      <c r="M96" s="32">
        <f>1+99*(('WSKAŹNIK BUDOWA DANE'!M96-'WSKAŹNIK BUDOWA DANE'!M$110)/('WSKAŹNIK BUDOWA DANE'!M$111-'WSKAŹNIK BUDOWA DANE'!M$110))</f>
        <v>4.5870389041138608</v>
      </c>
      <c r="N96" s="32">
        <f>1+99*(('WSKAŹNIK BUDOWA DANE'!N96-'WSKAŹNIK BUDOWA DANE'!N$110)/('WSKAŹNIK BUDOWA DANE'!N$111-'WSKAŹNIK BUDOWA DANE'!N$110))</f>
        <v>10.955998026582098</v>
      </c>
      <c r="O96" s="32">
        <f>1+99*(('WSKAŹNIK BUDOWA DANE'!O96-'WSKAŹNIK BUDOWA DANE'!O$110)/('WSKAŹNIK BUDOWA DANE'!O$111-'WSKAŹNIK BUDOWA DANE'!O$110))</f>
        <v>47.300803055903351</v>
      </c>
      <c r="P96" s="32">
        <f>1+99*(('WSKAŹNIK BUDOWA DANE'!P96-'WSKAŹNIK BUDOWA DANE'!P$110)/('WSKAŹNIK BUDOWA DANE'!P$111-'WSKAŹNIK BUDOWA DANE'!P$110))</f>
        <v>13.752272179518602</v>
      </c>
      <c r="Q96" s="32">
        <f>1+99*(('WSKAŹNIK BUDOWA DANE'!Q96-'WSKAŹNIK BUDOWA DANE'!Q$110)/('WSKAŹNIK BUDOWA DANE'!Q$111-'WSKAŹNIK BUDOWA DANE'!Q$110))</f>
        <v>24.764192955684994</v>
      </c>
      <c r="R96" s="32">
        <f>1+99*(('WSKAŹNIK BUDOWA DANE'!R96-'WSKAŹNIK BUDOWA DANE'!R$110)/('WSKAŹNIK BUDOWA DANE'!R$111-'WSKAŹNIK BUDOWA DANE'!R$110))</f>
        <v>1</v>
      </c>
      <c r="S96" s="32">
        <f>1+99*(('WSKAŹNIK BUDOWA DANE'!S96-'WSKAŹNIK BUDOWA DANE'!S$110)/('WSKAŹNIK BUDOWA DANE'!S$111-'WSKAŹNIK BUDOWA DANE'!S$110))</f>
        <v>1</v>
      </c>
      <c r="T96" s="33">
        <f t="shared" si="41"/>
        <v>7.6496122787183722</v>
      </c>
      <c r="U96" s="34">
        <f t="shared" si="42"/>
        <v>14.752844430776758</v>
      </c>
      <c r="V96" s="34">
        <f>1+99*(('WSKAŹNIK BUDOWA DANE'!V96-'WSKAŹNIK BUDOWA DANE'!V$110)/('WSKAŹNIK BUDOWA DANE'!V$111-'WSKAŹNIK BUDOWA DANE'!V$110))</f>
        <v>44.044466849366252</v>
      </c>
      <c r="W96" s="32">
        <f>1+99*(('WSKAŹNIK BUDOWA DANE'!W96-'WSKAŹNIK BUDOWA DANE'!W$110)/('WSKAŹNIK BUDOWA DANE'!W$111-'WSKAŹNIK BUDOWA DANE'!W$110))</f>
        <v>25.769351169351218</v>
      </c>
      <c r="X96" s="32">
        <f>1+99*(('WSKAŹNIK BUDOWA DANE'!X96-'WSKAŹNIK BUDOWA DANE'!X$110)/('WSKAŹNIK BUDOWA DANE'!X$111-'WSKAŹNIK BUDOWA DANE'!X$110))</f>
        <v>67.525654044520863</v>
      </c>
      <c r="Y96" s="32">
        <f>1+99*(('WSKAŹNIK BUDOWA DANE'!Y96-'WSKAŹNIK BUDOWA DANE'!Y$110)/('WSKAŹNIK BUDOWA DANE'!Y$111-'WSKAŹNIK BUDOWA DANE'!Y$110))</f>
        <v>44.6877567286001</v>
      </c>
      <c r="Z96" s="33">
        <f t="shared" si="43"/>
        <v>54.932413026201203</v>
      </c>
      <c r="AA96" s="33">
        <f t="shared" si="44"/>
        <v>69.476335816461813</v>
      </c>
      <c r="AB96" s="32">
        <f>1+99*(('WSKAŹNIK BUDOWA DANE'!AB96-'WSKAŹNIK BUDOWA DANE'!AB$110)/('WSKAŹNIK BUDOWA DANE'!AB$111-'WSKAŹNIK BUDOWA DANE'!AB$110))</f>
        <v>3.7519044375160764</v>
      </c>
      <c r="AC96" s="32">
        <f>1+99*(('WSKAŹNIK BUDOWA DANE'!AC96-'WSKAŹNIK BUDOWA DANE'!AC$110)/('WSKAŹNIK BUDOWA DANE'!AC$111-'WSKAŹNIK BUDOWA DANE'!AC$110))</f>
        <v>1</v>
      </c>
      <c r="AD96" s="32">
        <f>1+99*(('WSKAŹNIK BUDOWA DANE'!AD96-'WSKAŹNIK BUDOWA DANE'!AD$110)/('WSKAŹNIK BUDOWA DANE'!AD$111-'WSKAŹNIK BUDOWA DANE'!AD$110))</f>
        <v>15.666666666666661</v>
      </c>
      <c r="AE96" s="32">
        <f>1+99*(('WSKAŹNIK BUDOWA DANE'!AE96-'WSKAŹNIK BUDOWA DANE'!AE$110)/('WSKAŹNIK BUDOWA DANE'!AE$111-'WSKAŹNIK BUDOWA DANE'!AE$110))</f>
        <v>1</v>
      </c>
      <c r="AF96" s="32">
        <f>1+99*(('WSKAŹNIK BUDOWA DANE'!AF96-'WSKAŹNIK BUDOWA DANE'!AF$110)/('WSKAŹNIK BUDOWA DANE'!AF$111-'WSKAŹNIK BUDOWA DANE'!AF$110))</f>
        <v>60.797517477366789</v>
      </c>
      <c r="AG96" s="33">
        <f t="shared" si="45"/>
        <v>30.62342870148543</v>
      </c>
      <c r="AH96" s="34">
        <f t="shared" si="46"/>
        <v>74.675126086987703</v>
      </c>
      <c r="AI96" s="35">
        <f t="shared" si="47"/>
        <v>21.503460365853662</v>
      </c>
      <c r="AJ96" s="30">
        <f t="shared" si="48"/>
        <v>48.471806965090344</v>
      </c>
      <c r="AK96" s="36">
        <v>1</v>
      </c>
      <c r="AL96" s="37">
        <v>10</v>
      </c>
      <c r="AM96" s="37">
        <v>4.4249999999999998</v>
      </c>
      <c r="AN96" s="36">
        <f t="shared" si="49"/>
        <v>7.2125000000000004</v>
      </c>
      <c r="AO96" s="36">
        <f t="shared" si="50"/>
        <v>4.1062500000000002</v>
      </c>
      <c r="AP96" s="30">
        <f t="shared" si="51"/>
        <v>35.168750000000003</v>
      </c>
      <c r="AQ96" s="33">
        <f>'WSKAŹNIK BUDOWA DANE'!AQ96</f>
        <v>44.966463414634148</v>
      </c>
      <c r="AR96" s="38">
        <v>1.55436013171959E-2</v>
      </c>
      <c r="AS96" s="39">
        <v>11.744457425726599</v>
      </c>
      <c r="AT96" s="40">
        <v>1.5495203459769</v>
      </c>
      <c r="AU96" s="32">
        <v>8.1543939427208798</v>
      </c>
      <c r="AV96" s="41">
        <f t="shared" si="52"/>
        <v>9.7861602527696352</v>
      </c>
      <c r="AW96" s="30">
        <f t="shared" si="53"/>
        <v>9.8208377773448436</v>
      </c>
    </row>
    <row r="97" spans="1:49" x14ac:dyDescent="0.3">
      <c r="A97" s="26">
        <v>90</v>
      </c>
      <c r="B97" s="26">
        <v>265011</v>
      </c>
      <c r="C97" s="27" t="s">
        <v>113</v>
      </c>
      <c r="D97" s="44">
        <v>115453</v>
      </c>
      <c r="E97" s="29">
        <f t="shared" si="36"/>
        <v>55.043792020723878</v>
      </c>
      <c r="F97" s="48">
        <f t="shared" si="37"/>
        <v>16.507952037273625</v>
      </c>
      <c r="G97" s="30">
        <f t="shared" si="38"/>
        <v>52.9797996608647</v>
      </c>
      <c r="H97" s="31">
        <f t="shared" si="39"/>
        <v>36.733081058652402</v>
      </c>
      <c r="I97" s="32">
        <f>1+99*(('WSKAŹNIK BUDOWA DANE'!I97-'WSKAŹNIK BUDOWA DANE'!I$110)/('WSKAŹNIK BUDOWA DANE'!I$111-'WSKAŹNIK BUDOWA DANE'!I$110))</f>
        <v>14.280151943673591</v>
      </c>
      <c r="J97" s="32">
        <f>1+99*(('WSKAŹNIK BUDOWA DANE'!J97-'WSKAŹNIK BUDOWA DANE'!J$110)/('WSKAŹNIK BUDOWA DANE'!J$111-'WSKAŹNIK BUDOWA DANE'!J$110))</f>
        <v>38.03678553177479</v>
      </c>
      <c r="K97" s="33">
        <f t="shared" si="40"/>
        <v>23.306030911390067</v>
      </c>
      <c r="L97" s="32">
        <f>1+99*(('WSKAŹNIK BUDOWA DANE'!L97-'WSKAŹNIK BUDOWA DANE'!L$110)/('WSKAŹNIK BUDOWA DANE'!L$111-'WSKAŹNIK BUDOWA DANE'!L$110))</f>
        <v>12.787794567086589</v>
      </c>
      <c r="M97" s="32">
        <f>1+99*(('WSKAŹNIK BUDOWA DANE'!M97-'WSKAŹNIK BUDOWA DANE'!M$110)/('WSKAŹNIK BUDOWA DANE'!M$111-'WSKAŹNIK BUDOWA DANE'!M$110))</f>
        <v>14.302198730219219</v>
      </c>
      <c r="N97" s="32">
        <f>1+99*(('WSKAŹNIK BUDOWA DANE'!N97-'WSKAŹNIK BUDOWA DANE'!N$110)/('WSKAŹNIK BUDOWA DANE'!N$111-'WSKAŹNIK BUDOWA DANE'!N$110))</f>
        <v>6.538133311937818</v>
      </c>
      <c r="O97" s="32">
        <f>1+99*(('WSKAŹNIK BUDOWA DANE'!O97-'WSKAŹNIK BUDOWA DANE'!O$110)/('WSKAŹNIK BUDOWA DANE'!O$111-'WSKAŹNIK BUDOWA DANE'!O$110))</f>
        <v>34.326496585881529</v>
      </c>
      <c r="P97" s="32">
        <f>1+99*(('WSKAŹNIK BUDOWA DANE'!P97-'WSKAŹNIK BUDOWA DANE'!P$110)/('WSKAŹNIK BUDOWA DANE'!P$111-'WSKAŹNIK BUDOWA DANE'!P$110))</f>
        <v>29.374366154644516</v>
      </c>
      <c r="Q97" s="32">
        <f>1+99*(('WSKAŹNIK BUDOWA DANE'!Q97-'WSKAŹNIK BUDOWA DANE'!Q$110)/('WSKAŹNIK BUDOWA DANE'!Q$111-'WSKAŹNIK BUDOWA DANE'!Q$110))</f>
        <v>53.876373935714142</v>
      </c>
      <c r="R97" s="32">
        <f>1+99*(('WSKAŹNIK BUDOWA DANE'!R97-'WSKAŹNIK BUDOWA DANE'!R$110)/('WSKAŹNIK BUDOWA DANE'!R$111-'WSKAŹNIK BUDOWA DANE'!R$110))</f>
        <v>54.796462629814741</v>
      </c>
      <c r="S97" s="32">
        <f>1+99*(('WSKAŹNIK BUDOWA DANE'!S97-'WSKAŹNIK BUDOWA DANE'!S$110)/('WSKAŹNIK BUDOWA DANE'!S$111-'WSKAŹNIK BUDOWA DANE'!S$110))</f>
        <v>21.858487869522669</v>
      </c>
      <c r="T97" s="33">
        <f t="shared" si="41"/>
        <v>23.017300748569525</v>
      </c>
      <c r="U97" s="34">
        <f t="shared" si="42"/>
        <v>58.977948118636924</v>
      </c>
      <c r="V97" s="34">
        <f>1+99*(('WSKAŹNIK BUDOWA DANE'!V97-'WSKAŹNIK BUDOWA DANE'!V$110)/('WSKAŹNIK BUDOWA DANE'!V$111-'WSKAŹNIK BUDOWA DANE'!V$110))</f>
        <v>12.9719788571973</v>
      </c>
      <c r="W97" s="32">
        <f>1+99*(('WSKAŹNIK BUDOWA DANE'!W97-'WSKAŹNIK BUDOWA DANE'!W$110)/('WSKAŹNIK BUDOWA DANE'!W$111-'WSKAŹNIK BUDOWA DANE'!W$110))</f>
        <v>35.131598264931625</v>
      </c>
      <c r="X97" s="32">
        <f>1+99*(('WSKAŹNIK BUDOWA DANE'!X97-'WSKAŹNIK BUDOWA DANE'!X$110)/('WSKAŹNIK BUDOWA DANE'!X$111-'WSKAŹNIK BUDOWA DANE'!X$110))</f>
        <v>66.669780558970174</v>
      </c>
      <c r="Y97" s="32">
        <f>1+99*(('WSKAŹNIK BUDOWA DANE'!Y97-'WSKAŹNIK BUDOWA DANE'!Y$110)/('WSKAŹNIK BUDOWA DANE'!Y$111-'WSKAŹNIK BUDOWA DANE'!Y$110))</f>
        <v>35.660829998378055</v>
      </c>
      <c r="Z97" s="33">
        <f t="shared" si="43"/>
        <v>48.759611468331094</v>
      </c>
      <c r="AA97" s="33">
        <f t="shared" si="44"/>
        <v>60.694760725288681</v>
      </c>
      <c r="AB97" s="32">
        <f>1+99*(('WSKAŹNIK BUDOWA DANE'!AB97-'WSKAŹNIK BUDOWA DANE'!AB$110)/('WSKAŹNIK BUDOWA DANE'!AB$111-'WSKAŹNIK BUDOWA DANE'!AB$110))</f>
        <v>5.0780458987107773</v>
      </c>
      <c r="AC97" s="32">
        <f>1+99*(('WSKAŹNIK BUDOWA DANE'!AC97-'WSKAŹNIK BUDOWA DANE'!AC$110)/('WSKAŹNIK BUDOWA DANE'!AC$111-'WSKAŹNIK BUDOWA DANE'!AC$110))</f>
        <v>21.803528192245967</v>
      </c>
      <c r="AD97" s="32">
        <f>1+99*(('WSKAŹNIK BUDOWA DANE'!AD97-'WSKAŹNIK BUDOWA DANE'!AD$110)/('WSKAŹNIK BUDOWA DANE'!AD$111-'WSKAŹNIK BUDOWA DANE'!AD$110))</f>
        <v>5.7821052631578942</v>
      </c>
      <c r="AE97" s="32">
        <f>1+99*(('WSKAŹNIK BUDOWA DANE'!AE97-'WSKAŹNIK BUDOWA DANE'!AE$110)/('WSKAŹNIK BUDOWA DANE'!AE$111-'WSKAŹNIK BUDOWA DANE'!AE$110))</f>
        <v>2.1149963362311919</v>
      </c>
      <c r="AF97" s="32">
        <f>1+99*(('WSKAŹNIK BUDOWA DANE'!AF97-'WSKAŹNIK BUDOWA DANE'!AF$110)/('WSKAŹNIK BUDOWA DANE'!AF$111-'WSKAŹNIK BUDOWA DANE'!AF$110))</f>
        <v>20.291096999132009</v>
      </c>
      <c r="AG97" s="33">
        <f t="shared" si="45"/>
        <v>27.19573902983354</v>
      </c>
      <c r="AH97" s="34">
        <f t="shared" si="46"/>
        <v>64.785256154094668</v>
      </c>
      <c r="AI97" s="35">
        <f t="shared" si="47"/>
        <v>30.530503048780492</v>
      </c>
      <c r="AJ97" s="30">
        <f t="shared" si="48"/>
        <v>68.874636796226909</v>
      </c>
      <c r="AK97" s="36">
        <v>4.4249999999999998</v>
      </c>
      <c r="AL97" s="37">
        <v>1</v>
      </c>
      <c r="AM97" s="37">
        <v>4.4249999999999998</v>
      </c>
      <c r="AN97" s="36">
        <f t="shared" si="49"/>
        <v>2.7124999999999999</v>
      </c>
      <c r="AO97" s="36">
        <f t="shared" si="50"/>
        <v>3.5687499999999996</v>
      </c>
      <c r="AP97" s="30">
        <f t="shared" si="51"/>
        <v>29.256249999999998</v>
      </c>
      <c r="AQ97" s="33">
        <f>'WSKAŹNIK BUDOWA DANE'!AQ97</f>
        <v>69.012195121951223</v>
      </c>
      <c r="AR97" s="38">
        <v>2.04517616311382E-2</v>
      </c>
      <c r="AS97" s="39">
        <v>15.137205248810099</v>
      </c>
      <c r="AT97" s="40">
        <v>1.7807777758933601</v>
      </c>
      <c r="AU97" s="32">
        <v>9.2221480771529691</v>
      </c>
      <c r="AV97" s="41">
        <f t="shared" si="52"/>
        <v>11.81514063728333</v>
      </c>
      <c r="AW97" s="30">
        <f t="shared" si="53"/>
        <v>11.857826212602252</v>
      </c>
    </row>
    <row r="98" spans="1:49" x14ac:dyDescent="0.3">
      <c r="A98" s="26">
        <v>91</v>
      </c>
      <c r="B98" s="26">
        <v>1465011</v>
      </c>
      <c r="C98" s="27" t="s">
        <v>73</v>
      </c>
      <c r="D98" s="44">
        <v>1744351</v>
      </c>
      <c r="E98" s="29">
        <f t="shared" si="36"/>
        <v>93.109236942476329</v>
      </c>
      <c r="F98" s="48">
        <f t="shared" si="37"/>
        <v>25.630498770172096</v>
      </c>
      <c r="G98" s="30">
        <f t="shared" si="38"/>
        <v>86.623409194739651</v>
      </c>
      <c r="H98" s="31">
        <f t="shared" si="39"/>
        <v>58.515244194564751</v>
      </c>
      <c r="I98" s="32">
        <f>1+99*(('WSKAŹNIK BUDOWA DANE'!I98-'WSKAŹNIK BUDOWA DANE'!I$110)/('WSKAŹNIK BUDOWA DANE'!I$111-'WSKAŹNIK BUDOWA DANE'!I$110))</f>
        <v>39.809936120856989</v>
      </c>
      <c r="J98" s="32">
        <f>1+99*(('WSKAŹNIK BUDOWA DANE'!J98-'WSKAŹNIK BUDOWA DANE'!J$110)/('WSKAŹNIK BUDOWA DANE'!J$111-'WSKAŹNIK BUDOWA DANE'!J$110))</f>
        <v>16.933749572190436</v>
      </c>
      <c r="K98" s="33">
        <f t="shared" si="40"/>
        <v>25.964042226808417</v>
      </c>
      <c r="L98" s="32">
        <f>1+99*(('WSKAŹNIK BUDOWA DANE'!L98-'WSKAŹNIK BUDOWA DANE'!L$110)/('WSKAŹNIK BUDOWA DANE'!L$111-'WSKAŹNIK BUDOWA DANE'!L$110))</f>
        <v>16.278844770259091</v>
      </c>
      <c r="M98" s="32">
        <f>1+99*(('WSKAŹNIK BUDOWA DANE'!M98-'WSKAŹNIK BUDOWA DANE'!M$110)/('WSKAŹNIK BUDOWA DANE'!M$111-'WSKAŹNIK BUDOWA DANE'!M$110))</f>
        <v>12.973846433429964</v>
      </c>
      <c r="N98" s="32">
        <f>1+99*(('WSKAŹNIK BUDOWA DANE'!N98-'WSKAŹNIK BUDOWA DANE'!N$110)/('WSKAŹNIK BUDOWA DANE'!N$111-'WSKAŹNIK BUDOWA DANE'!N$110))</f>
        <v>15.295500220576681</v>
      </c>
      <c r="O98" s="32">
        <f>1+99*(('WSKAŹNIK BUDOWA DANE'!O98-'WSKAŹNIK BUDOWA DANE'!O$110)/('WSKAŹNIK BUDOWA DANE'!O$111-'WSKAŹNIK BUDOWA DANE'!O$110))</f>
        <v>50.58119572821132</v>
      </c>
      <c r="P98" s="32">
        <f>1+99*(('WSKAŹNIK BUDOWA DANE'!P98-'WSKAŹNIK BUDOWA DANE'!P$110)/('WSKAŹNIK BUDOWA DANE'!P$111-'WSKAŹNIK BUDOWA DANE'!P$110))</f>
        <v>40.438174776003088</v>
      </c>
      <c r="Q98" s="32">
        <f>1+99*(('WSKAŹNIK BUDOWA DANE'!Q98-'WSKAŹNIK BUDOWA DANE'!Q$110)/('WSKAŹNIK BUDOWA DANE'!Q$111-'WSKAŹNIK BUDOWA DANE'!Q$110))</f>
        <v>44.746470750439649</v>
      </c>
      <c r="R98" s="32">
        <f>1+99*(('WSKAŹNIK BUDOWA DANE'!R98-'WSKAŹNIK BUDOWA DANE'!R$110)/('WSKAŹNIK BUDOWA DANE'!R$111-'WSKAŹNIK BUDOWA DANE'!R$110))</f>
        <v>11.681846142204181</v>
      </c>
      <c r="S98" s="32">
        <f>1+99*(('WSKAŹNIK BUDOWA DANE'!S98-'WSKAŹNIK BUDOWA DANE'!S$110)/('WSKAŹNIK BUDOWA DANE'!S$111-'WSKAŹNIK BUDOWA DANE'!S$110))</f>
        <v>7.9027821808798908</v>
      </c>
      <c r="T98" s="33">
        <f t="shared" si="41"/>
        <v>20.735651913338057</v>
      </c>
      <c r="U98" s="34">
        <f t="shared" si="42"/>
        <v>52.411823583033652</v>
      </c>
      <c r="V98" s="34">
        <f>1+99*(('WSKAŹNIK BUDOWA DANE'!V98-'WSKAŹNIK BUDOWA DANE'!V$110)/('WSKAŹNIK BUDOWA DANE'!V$111-'WSKAŹNIK BUDOWA DANE'!V$110))</f>
        <v>47.750826883465542</v>
      </c>
      <c r="W98" s="32">
        <f>1+99*(('WSKAŹNIK BUDOWA DANE'!W98-'WSKAŹNIK BUDOWA DANE'!W$110)/('WSKAŹNIK BUDOWA DANE'!W$111-'WSKAŹNIK BUDOWA DANE'!W$110))</f>
        <v>28.539616211956648</v>
      </c>
      <c r="X98" s="32">
        <f>1+99*(('WSKAŹNIK BUDOWA DANE'!X98-'WSKAŹNIK BUDOWA DANE'!X$110)/('WSKAŹNIK BUDOWA DANE'!X$111-'WSKAŹNIK BUDOWA DANE'!X$110))</f>
        <v>24.500782794464929</v>
      </c>
      <c r="Y98" s="32">
        <f>1+99*(('WSKAŹNIK BUDOWA DANE'!Y98-'WSKAŹNIK BUDOWA DANE'!Y$110)/('WSKAŹNIK BUDOWA DANE'!Y$111-'WSKAŹNIK BUDOWA DANE'!Y$110))</f>
        <v>65.471946470156837</v>
      </c>
      <c r="Z98" s="33">
        <f t="shared" si="43"/>
        <v>40.051391231718128</v>
      </c>
      <c r="AA98" s="33">
        <f t="shared" si="44"/>
        <v>48.306238398535584</v>
      </c>
      <c r="AB98" s="32">
        <f>1+99*(('WSKAŹNIK BUDOWA DANE'!AB98-'WSKAŹNIK BUDOWA DANE'!AB$110)/('WSKAŹNIK BUDOWA DANE'!AB$111-'WSKAŹNIK BUDOWA DANE'!AB$110))</f>
        <v>29.178810891719149</v>
      </c>
      <c r="AC98" s="32">
        <f>1+99*(('WSKAŹNIK BUDOWA DANE'!AC98-'WSKAŹNIK BUDOWA DANE'!AC$110)/('WSKAŹNIK BUDOWA DANE'!AC$111-'WSKAŹNIK BUDOWA DANE'!AC$110))</f>
        <v>55.292345378873705</v>
      </c>
      <c r="AD98" s="32">
        <f>1+99*(('WSKAŹNIK BUDOWA DANE'!AD98-'WSKAŹNIK BUDOWA DANE'!AD$110)/('WSKAŹNIK BUDOWA DANE'!AD$111-'WSKAŹNIK BUDOWA DANE'!AD$110))</f>
        <v>18.163831269349856</v>
      </c>
      <c r="AE98" s="32">
        <f>1+99*(('WSKAŹNIK BUDOWA DANE'!AE98-'WSKAŹNIK BUDOWA DANE'!AE$110)/('WSKAŹNIK BUDOWA DANE'!AE$111-'WSKAŹNIK BUDOWA DANE'!AE$110))</f>
        <v>6.5511881129165408</v>
      </c>
      <c r="AF98" s="32">
        <f>1+99*(('WSKAŹNIK BUDOWA DANE'!AF98-'WSKAŹNIK BUDOWA DANE'!AF$110)/('WSKAŹNIK BUDOWA DANE'!AF$111-'WSKAŹNIK BUDOWA DANE'!AF$110))</f>
        <v>49.375636834186238</v>
      </c>
      <c r="AG98" s="33">
        <f t="shared" si="45"/>
        <v>32.48855623650033</v>
      </c>
      <c r="AH98" s="34">
        <f t="shared" si="46"/>
        <v>80.056555124192585</v>
      </c>
      <c r="AI98" s="35">
        <f t="shared" si="47"/>
        <v>36.426234756097564</v>
      </c>
      <c r="AJ98" s="30">
        <f t="shared" si="48"/>
        <v>82.200109487514226</v>
      </c>
      <c r="AK98" s="36">
        <v>4.4249999999999998</v>
      </c>
      <c r="AL98" s="37">
        <v>4.4249999999999998</v>
      </c>
      <c r="AM98" s="37">
        <v>10</v>
      </c>
      <c r="AN98" s="36">
        <f t="shared" si="49"/>
        <v>7.2125000000000004</v>
      </c>
      <c r="AO98" s="36">
        <f t="shared" si="50"/>
        <v>5.8187499999999996</v>
      </c>
      <c r="AP98" s="30">
        <f t="shared" si="51"/>
        <v>54.006250000000001</v>
      </c>
      <c r="AQ98" s="33">
        <f>'WSKAŹNIK BUDOWA DANE'!AQ98</f>
        <v>77.564024390243901</v>
      </c>
      <c r="AR98" s="38">
        <v>5.3360918970750799E-2</v>
      </c>
      <c r="AS98" s="39">
        <v>37.885539610733602</v>
      </c>
      <c r="AT98" s="40">
        <v>11.0671454197279</v>
      </c>
      <c r="AU98" s="32">
        <v>52.098856726656201</v>
      </c>
      <c r="AV98" s="41">
        <f t="shared" si="52"/>
        <v>44.427393578643212</v>
      </c>
      <c r="AW98" s="30">
        <f t="shared" si="53"/>
        <v>44.598794334460962</v>
      </c>
    </row>
    <row r="99" spans="1:49" x14ac:dyDescent="0.3">
      <c r="A99" s="26">
        <v>92</v>
      </c>
      <c r="B99" s="26">
        <v>2215031</v>
      </c>
      <c r="C99" s="27" t="s">
        <v>149</v>
      </c>
      <c r="D99" s="44">
        <v>50215</v>
      </c>
      <c r="E99" s="29">
        <f t="shared" si="36"/>
        <v>28.094765375771228</v>
      </c>
      <c r="F99" s="48">
        <f t="shared" si="37"/>
        <v>10.0495025043688</v>
      </c>
      <c r="G99" s="30">
        <f t="shared" si="38"/>
        <v>11.01112641489553</v>
      </c>
      <c r="H99" s="31">
        <f t="shared" si="39"/>
        <v>9.5609523867557193</v>
      </c>
      <c r="I99" s="32">
        <f>1+99*(('WSKAŹNIK BUDOWA DANE'!I99-'WSKAŹNIK BUDOWA DANE'!I$110)/('WSKAŹNIK BUDOWA DANE'!I$111-'WSKAŹNIK BUDOWA DANE'!I$110))</f>
        <v>64.415469364087386</v>
      </c>
      <c r="J99" s="32">
        <f>1+99*(('WSKAŹNIK BUDOWA DANE'!J99-'WSKAŹNIK BUDOWA DANE'!J$110)/('WSKAŹNIK BUDOWA DANE'!J$111-'WSKAŹNIK BUDOWA DANE'!J$110))</f>
        <v>43.576998904709647</v>
      </c>
      <c r="K99" s="33">
        <f t="shared" si="40"/>
        <v>52.981438616983532</v>
      </c>
      <c r="L99" s="32">
        <f>1+99*(('WSKAŹNIK BUDOWA DANE'!L99-'WSKAŹNIK BUDOWA DANE'!L$110)/('WSKAŹNIK BUDOWA DANE'!L$111-'WSKAŹNIK BUDOWA DANE'!L$110))</f>
        <v>1</v>
      </c>
      <c r="M99" s="32">
        <f>1+99*(('WSKAŹNIK BUDOWA DANE'!M99-'WSKAŹNIK BUDOWA DANE'!M$110)/('WSKAŹNIK BUDOWA DANE'!M$111-'WSKAŹNIK BUDOWA DANE'!M$110))</f>
        <v>7.1168127053669288</v>
      </c>
      <c r="N99" s="32">
        <f>1+99*(('WSKAŹNIK BUDOWA DANE'!N99-'WSKAŹNIK BUDOWA DANE'!N$110)/('WSKAŹNIK BUDOWA DANE'!N$111-'WSKAŹNIK BUDOWA DANE'!N$110))</f>
        <v>13.73312964777768</v>
      </c>
      <c r="O99" s="32">
        <f>1+99*(('WSKAŹNIK BUDOWA DANE'!O99-'WSKAŹNIK BUDOWA DANE'!O$110)/('WSKAŹNIK BUDOWA DANE'!O$111-'WSKAŹNIK BUDOWA DANE'!O$110))</f>
        <v>18.749023744366195</v>
      </c>
      <c r="P99" s="32">
        <f>1+99*(('WSKAŹNIK BUDOWA DANE'!P99-'WSKAŹNIK BUDOWA DANE'!P$110)/('WSKAŹNIK BUDOWA DANE'!P$111-'WSKAŹNIK BUDOWA DANE'!P$110))</f>
        <v>1</v>
      </c>
      <c r="Q99" s="32">
        <f>1+99*(('WSKAŹNIK BUDOWA DANE'!Q99-'WSKAŹNIK BUDOWA DANE'!Q$110)/('WSKAŹNIK BUDOWA DANE'!Q$111-'WSKAŹNIK BUDOWA DANE'!Q$110))</f>
        <v>1</v>
      </c>
      <c r="R99" s="32">
        <f>1+99*(('WSKAŹNIK BUDOWA DANE'!R99-'WSKAŹNIK BUDOWA DANE'!R$110)/('WSKAŹNIK BUDOWA DANE'!R$111-'WSKAŹNIK BUDOWA DANE'!R$110))</f>
        <v>1</v>
      </c>
      <c r="S99" s="32">
        <f>1+99*(('WSKAŹNIK BUDOWA DANE'!S99-'WSKAŹNIK BUDOWA DANE'!S$110)/('WSKAŹNIK BUDOWA DANE'!S$111-'WSKAŹNIK BUDOWA DANE'!S$110))</f>
        <v>1</v>
      </c>
      <c r="T99" s="33">
        <f t="shared" si="41"/>
        <v>3.5820249532330619</v>
      </c>
      <c r="U99" s="34">
        <f t="shared" si="42"/>
        <v>3.047149616496339</v>
      </c>
      <c r="V99" s="34">
        <f>1+99*(('WSKAŹNIK BUDOWA DANE'!V99-'WSKAŹNIK BUDOWA DANE'!V$110)/('WSKAŹNIK BUDOWA DANE'!V$111-'WSKAŹNIK BUDOWA DANE'!V$110))</f>
        <v>19.350438116100769</v>
      </c>
      <c r="W99" s="32">
        <f>1+99*(('WSKAŹNIK BUDOWA DANE'!W99-'WSKAŹNIK BUDOWA DANE'!W$110)/('WSKAŹNIK BUDOWA DANE'!W$111-'WSKAŹNIK BUDOWA DANE'!W$110))</f>
        <v>1</v>
      </c>
      <c r="X99" s="32">
        <f>1+99*(('WSKAŹNIK BUDOWA DANE'!X99-'WSKAŹNIK BUDOWA DANE'!X$110)/('WSKAŹNIK BUDOWA DANE'!X$111-'WSKAŹNIK BUDOWA DANE'!X$110))</f>
        <v>21.573054806091861</v>
      </c>
      <c r="Y99" s="32">
        <f>1+99*(('WSKAŹNIK BUDOWA DANE'!Y99-'WSKAŹNIK BUDOWA DANE'!Y$110)/('WSKAŹNIK BUDOWA DANE'!Y$111-'WSKAŹNIK BUDOWA DANE'!Y$110))</f>
        <v>43.697416051905932</v>
      </c>
      <c r="Z99" s="33">
        <f t="shared" si="43"/>
        <v>30.703204252526557</v>
      </c>
      <c r="AA99" s="33">
        <f t="shared" si="44"/>
        <v>35.00728408184716</v>
      </c>
      <c r="AB99" s="32">
        <f>1+99*(('WSKAŹNIK BUDOWA DANE'!AB99-'WSKAŹNIK BUDOWA DANE'!AB$110)/('WSKAŹNIK BUDOWA DANE'!AB$111-'WSKAŹNIK BUDOWA DANE'!AB$110))</f>
        <v>10.506858801681275</v>
      </c>
      <c r="AC99" s="32">
        <f>1+99*(('WSKAŹNIK BUDOWA DANE'!AC99-'WSKAŹNIK BUDOWA DANE'!AC$110)/('WSKAŹNIK BUDOWA DANE'!AC$111-'WSKAŹNIK BUDOWA DANE'!AC$110))</f>
        <v>1</v>
      </c>
      <c r="AD99" s="32">
        <f>1+99*(('WSKAŹNIK BUDOWA DANE'!AD99-'WSKAŹNIK BUDOWA DANE'!AD$110)/('WSKAŹNIK BUDOWA DANE'!AD$111-'WSKAŹNIK BUDOWA DANE'!AD$110))</f>
        <v>7.947368421052631</v>
      </c>
      <c r="AE99" s="32">
        <f>1+99*(('WSKAŹNIK BUDOWA DANE'!AE99-'WSKAŹNIK BUDOWA DANE'!AE$110)/('WSKAŹNIK BUDOWA DANE'!AE$111-'WSKAŹNIK BUDOWA DANE'!AE$110))</f>
        <v>1</v>
      </c>
      <c r="AF99" s="32">
        <f>1+99*(('WSKAŹNIK BUDOWA DANE'!AF99-'WSKAŹNIK BUDOWA DANE'!AF$110)/('WSKAŹNIK BUDOWA DANE'!AF$111-'WSKAŹNIK BUDOWA DANE'!AF$110))</f>
        <v>1</v>
      </c>
      <c r="AG99" s="33">
        <f t="shared" si="45"/>
        <v>9.8793207638341158</v>
      </c>
      <c r="AH99" s="34">
        <f t="shared" si="46"/>
        <v>14.822412151424377</v>
      </c>
      <c r="AI99" s="35">
        <f t="shared" si="47"/>
        <v>34.232942073170733</v>
      </c>
      <c r="AJ99" s="30">
        <f t="shared" si="48"/>
        <v>77.242851728639408</v>
      </c>
      <c r="AK99" s="36">
        <v>4.4249999999999998</v>
      </c>
      <c r="AL99" s="37">
        <v>4.4249999999999998</v>
      </c>
      <c r="AM99" s="37">
        <v>1</v>
      </c>
      <c r="AN99" s="36">
        <f t="shared" si="49"/>
        <v>2.7124999999999999</v>
      </c>
      <c r="AO99" s="36">
        <f t="shared" si="50"/>
        <v>3.5687499999999996</v>
      </c>
      <c r="AP99" s="30">
        <f t="shared" si="51"/>
        <v>29.256249999999998</v>
      </c>
      <c r="AQ99" s="33">
        <f>'WSKAŹNIK BUDOWA DANE'!AQ99</f>
        <v>78.268292682926827</v>
      </c>
      <c r="AR99" s="38">
        <v>1.0463617116494401E-2</v>
      </c>
      <c r="AS99" s="39">
        <v>8.2329369708486801</v>
      </c>
      <c r="AT99" s="40">
        <v>1.1951143724454401</v>
      </c>
      <c r="AU99" s="32">
        <v>6.5180424376368897</v>
      </c>
      <c r="AV99" s="41">
        <f t="shared" si="52"/>
        <v>7.3254783162863442</v>
      </c>
      <c r="AW99" s="30">
        <f t="shared" si="53"/>
        <v>7.3504439353340745</v>
      </c>
    </row>
    <row r="100" spans="1:49" x14ac:dyDescent="0.3">
      <c r="A100" s="26">
        <v>93</v>
      </c>
      <c r="B100" s="26">
        <v>464011</v>
      </c>
      <c r="C100" s="27" t="s">
        <v>136</v>
      </c>
      <c r="D100" s="44">
        <v>113041</v>
      </c>
      <c r="E100" s="29">
        <f t="shared" si="36"/>
        <v>31.826348929115774</v>
      </c>
      <c r="F100" s="48">
        <f t="shared" si="37"/>
        <v>10.943792467958531</v>
      </c>
      <c r="G100" s="30">
        <f t="shared" si="38"/>
        <v>51.123396000994411</v>
      </c>
      <c r="H100" s="31">
        <f t="shared" si="39"/>
        <v>35.531174131136652</v>
      </c>
      <c r="I100" s="32">
        <f>1+99*(('WSKAŹNIK BUDOWA DANE'!I100-'WSKAŹNIK BUDOWA DANE'!I$110)/('WSKAŹNIK BUDOWA DANE'!I$111-'WSKAŹNIK BUDOWA DANE'!I$110))</f>
        <v>17.693557829355992</v>
      </c>
      <c r="J100" s="32">
        <f>1+99*(('WSKAŹNIK BUDOWA DANE'!J100-'WSKAŹNIK BUDOWA DANE'!J$110)/('WSKAŹNIK BUDOWA DANE'!J$111-'WSKAŹNIK BUDOWA DANE'!J$110))</f>
        <v>1</v>
      </c>
      <c r="K100" s="33">
        <f t="shared" si="40"/>
        <v>4.2063710998146604</v>
      </c>
      <c r="L100" s="32">
        <f>1+99*(('WSKAŹNIK BUDOWA DANE'!L100-'WSKAŹNIK BUDOWA DANE'!L$110)/('WSKAŹNIK BUDOWA DANE'!L$111-'WSKAŹNIK BUDOWA DANE'!L$110))</f>
        <v>11.032762789267103</v>
      </c>
      <c r="M100" s="32">
        <f>1+99*(('WSKAŹNIK BUDOWA DANE'!M100-'WSKAŹNIK BUDOWA DANE'!M$110)/('WSKAŹNIK BUDOWA DANE'!M$111-'WSKAŹNIK BUDOWA DANE'!M$110))</f>
        <v>14.58603294379915</v>
      </c>
      <c r="N100" s="32">
        <f>1+99*(('WSKAŹNIK BUDOWA DANE'!N100-'WSKAŹNIK BUDOWA DANE'!N$110)/('WSKAŹNIK BUDOWA DANE'!N$111-'WSKAŹNIK BUDOWA DANE'!N$110))</f>
        <v>23.625210508157451</v>
      </c>
      <c r="O100" s="32">
        <f>1+99*(('WSKAŹNIK BUDOWA DANE'!O100-'WSKAŹNIK BUDOWA DANE'!O$110)/('WSKAŹNIK BUDOWA DANE'!O$111-'WSKAŹNIK BUDOWA DANE'!O$110))</f>
        <v>50.78217190051997</v>
      </c>
      <c r="P100" s="32">
        <f>1+99*(('WSKAŹNIK BUDOWA DANE'!P100-'WSKAŹNIK BUDOWA DANE'!P$110)/('WSKAŹNIK BUDOWA DANE'!P$111-'WSKAŹNIK BUDOWA DANE'!P$110))</f>
        <v>15.489900547819701</v>
      </c>
      <c r="Q100" s="32">
        <f>1+99*(('WSKAŹNIK BUDOWA DANE'!Q100-'WSKAŹNIK BUDOWA DANE'!Q$110)/('WSKAŹNIK BUDOWA DANE'!Q$111-'WSKAŹNIK BUDOWA DANE'!Q$110))</f>
        <v>28.002308896771993</v>
      </c>
      <c r="R100" s="32">
        <f>1+99*(('WSKAŹNIK BUDOWA DANE'!R100-'WSKAŹNIK BUDOWA DANE'!R$110)/('WSKAŹNIK BUDOWA DANE'!R$111-'WSKAŹNIK BUDOWA DANE'!R$110))</f>
        <v>1</v>
      </c>
      <c r="S100" s="32">
        <f>1+99*(('WSKAŹNIK BUDOWA DANE'!S100-'WSKAŹNIK BUDOWA DANE'!S$110)/('WSKAŹNIK BUDOWA DANE'!S$111-'WSKAŹNIK BUDOWA DANE'!S$110))</f>
        <v>1</v>
      </c>
      <c r="T100" s="33">
        <f t="shared" si="41"/>
        <v>8.9053489736133091</v>
      </c>
      <c r="U100" s="34">
        <f t="shared" si="42"/>
        <v>18.36660102438093</v>
      </c>
      <c r="V100" s="34">
        <f>1+99*(('WSKAŹNIK BUDOWA DANE'!V100-'WSKAŹNIK BUDOWA DANE'!V$110)/('WSKAŹNIK BUDOWA DANE'!V$111-'WSKAŹNIK BUDOWA DANE'!V$110))</f>
        <v>58.061338363956438</v>
      </c>
      <c r="W100" s="32">
        <f>1+99*(('WSKAŹNIK BUDOWA DANE'!W100-'WSKAŹNIK BUDOWA DANE'!W$110)/('WSKAŹNIK BUDOWA DANE'!W$111-'WSKAŹNIK BUDOWA DANE'!W$110))</f>
        <v>3.9589189189189171</v>
      </c>
      <c r="X100" s="32">
        <f>1+99*(('WSKAŹNIK BUDOWA DANE'!X100-'WSKAŹNIK BUDOWA DANE'!X$110)/('WSKAŹNIK BUDOWA DANE'!X$111-'WSKAŹNIK BUDOWA DANE'!X$110))</f>
        <v>47.445555742269235</v>
      </c>
      <c r="Y100" s="32">
        <f>1+99*(('WSKAŹNIK BUDOWA DANE'!Y100-'WSKAŹNIK BUDOWA DANE'!Y$110)/('WSKAŹNIK BUDOWA DANE'!Y$111-'WSKAŹNIK BUDOWA DANE'!Y$110))</f>
        <v>36.595574913121567</v>
      </c>
      <c r="Z100" s="33">
        <f t="shared" si="43"/>
        <v>41.668901946906388</v>
      </c>
      <c r="AA100" s="33">
        <f t="shared" si="44"/>
        <v>50.607347817498329</v>
      </c>
      <c r="AB100" s="32">
        <f>1+99*(('WSKAŹNIK BUDOWA DANE'!AB100-'WSKAŹNIK BUDOWA DANE'!AB$110)/('WSKAŹNIK BUDOWA DANE'!AB$111-'WSKAŹNIK BUDOWA DANE'!AB$110))</f>
        <v>1</v>
      </c>
      <c r="AC100" s="32">
        <f>1+99*(('WSKAŹNIK BUDOWA DANE'!AC100-'WSKAŹNIK BUDOWA DANE'!AC$110)/('WSKAŹNIK BUDOWA DANE'!AC$111-'WSKAŹNIK BUDOWA DANE'!AC$110))</f>
        <v>1</v>
      </c>
      <c r="AD100" s="32">
        <f>1+99*(('WSKAŹNIK BUDOWA DANE'!AD100-'WSKAŹNIK BUDOWA DANE'!AD$110)/('WSKAŹNIK BUDOWA DANE'!AD$111-'WSKAŹNIK BUDOWA DANE'!AD$110))</f>
        <v>8.8273684210526326</v>
      </c>
      <c r="AE100" s="32">
        <f>1+99*(('WSKAŹNIK BUDOWA DANE'!AE100-'WSKAŹNIK BUDOWA DANE'!AE$110)/('WSKAŹNIK BUDOWA DANE'!AE$111-'WSKAŹNIK BUDOWA DANE'!AE$110))</f>
        <v>1</v>
      </c>
      <c r="AF100" s="32">
        <f>1+99*(('WSKAŹNIK BUDOWA DANE'!AF100-'WSKAŹNIK BUDOWA DANE'!AF$110)/('WSKAŹNIK BUDOWA DANE'!AF$111-'WSKAŹNIK BUDOWA DANE'!AF$110))</f>
        <v>40.728392212722206</v>
      </c>
      <c r="AG100" s="33">
        <f t="shared" si="45"/>
        <v>19.320947889057667</v>
      </c>
      <c r="AH100" s="34">
        <f t="shared" si="46"/>
        <v>42.064220240292371</v>
      </c>
      <c r="AI100" s="35">
        <f t="shared" si="47"/>
        <v>8.7585518292682938</v>
      </c>
      <c r="AJ100" s="30">
        <f t="shared" si="48"/>
        <v>19.665894639322868</v>
      </c>
      <c r="AK100" s="36">
        <v>4.4249999999999998</v>
      </c>
      <c r="AL100" s="37">
        <v>4.4249999999999998</v>
      </c>
      <c r="AM100" s="37">
        <v>1</v>
      </c>
      <c r="AN100" s="36">
        <f t="shared" si="49"/>
        <v>2.7124999999999999</v>
      </c>
      <c r="AO100" s="36">
        <f t="shared" si="50"/>
        <v>3.5687499999999996</v>
      </c>
      <c r="AP100" s="30">
        <f t="shared" si="51"/>
        <v>29.256249999999998</v>
      </c>
      <c r="AQ100" s="33">
        <f>'WSKAŹNIK BUDOWA DANE'!AQ100</f>
        <v>14.582317073170733</v>
      </c>
      <c r="AR100" s="38">
        <v>1.26102082423241E-2</v>
      </c>
      <c r="AS100" s="39">
        <v>9.7167602169071401</v>
      </c>
      <c r="AT100" s="40">
        <v>0.82215633432511404</v>
      </c>
      <c r="AU100" s="32">
        <v>4.7960329553187302</v>
      </c>
      <c r="AV100" s="41">
        <f t="shared" si="52"/>
        <v>6.8265585926743952</v>
      </c>
      <c r="AW100" s="30">
        <f t="shared" si="53"/>
        <v>6.8495550579076196</v>
      </c>
    </row>
    <row r="101" spans="1:49" x14ac:dyDescent="0.3">
      <c r="A101" s="26">
        <v>94</v>
      </c>
      <c r="B101" s="26">
        <v>2415041</v>
      </c>
      <c r="C101" s="27" t="s">
        <v>148</v>
      </c>
      <c r="D101" s="44">
        <v>48677</v>
      </c>
      <c r="E101" s="29">
        <f t="shared" si="36"/>
        <v>36.595646199473201</v>
      </c>
      <c r="F101" s="48">
        <f t="shared" si="37"/>
        <v>12.086774963535722</v>
      </c>
      <c r="G101" s="30">
        <f t="shared" si="38"/>
        <v>39.004222443024219</v>
      </c>
      <c r="H101" s="31">
        <f t="shared" si="39"/>
        <v>27.684756366528344</v>
      </c>
      <c r="I101" s="32">
        <f>1+99*(('WSKAŹNIK BUDOWA DANE'!I101-'WSKAŹNIK BUDOWA DANE'!I$110)/('WSKAŹNIK BUDOWA DANE'!I$111-'WSKAŹNIK BUDOWA DANE'!I$110))</f>
        <v>47.035695684276511</v>
      </c>
      <c r="J101" s="32">
        <f>1+99*(('WSKAŹNIK BUDOWA DANE'!J101-'WSKAŹNIK BUDOWA DANE'!J$110)/('WSKAŹNIK BUDOWA DANE'!J$111-'WSKAŹNIK BUDOWA DANE'!J$110))</f>
        <v>44.922263081126573</v>
      </c>
      <c r="K101" s="33">
        <f t="shared" si="40"/>
        <v>45.966834736937017</v>
      </c>
      <c r="L101" s="32">
        <f>1+99*(('WSKAŹNIK BUDOWA DANE'!L101-'WSKAŹNIK BUDOWA DANE'!L$110)/('WSKAŹNIK BUDOWA DANE'!L$111-'WSKAŹNIK BUDOWA DANE'!L$110))</f>
        <v>1</v>
      </c>
      <c r="M101" s="32">
        <f>1+99*(('WSKAŹNIK BUDOWA DANE'!M101-'WSKAŹNIK BUDOWA DANE'!M$110)/('WSKAŹNIK BUDOWA DANE'!M$111-'WSKAŹNIK BUDOWA DANE'!M$110))</f>
        <v>7.3100797091028618</v>
      </c>
      <c r="N101" s="32">
        <f>1+99*(('WSKAŹNIK BUDOWA DANE'!N101-'WSKAŹNIK BUDOWA DANE'!N$110)/('WSKAŹNIK BUDOWA DANE'!N$111-'WSKAŹNIK BUDOWA DANE'!N$110))</f>
        <v>14.135446006597718</v>
      </c>
      <c r="O101" s="32">
        <f>1+99*(('WSKAŹNIK BUDOWA DANE'!O101-'WSKAŹNIK BUDOWA DANE'!O$110)/('WSKAŹNIK BUDOWA DANE'!O$111-'WSKAŹNIK BUDOWA DANE'!O$110))</f>
        <v>79.38747495392559</v>
      </c>
      <c r="P101" s="32">
        <f>1+99*(('WSKAŹNIK BUDOWA DANE'!P101-'WSKAŹNIK BUDOWA DANE'!P$110)/('WSKAŹNIK BUDOWA DANE'!P$111-'WSKAŹNIK BUDOWA DANE'!P$110))</f>
        <v>1</v>
      </c>
      <c r="Q101" s="32">
        <f>1+99*(('WSKAŹNIK BUDOWA DANE'!Q101-'WSKAŹNIK BUDOWA DANE'!Q$110)/('WSKAŹNIK BUDOWA DANE'!Q$111-'WSKAŹNIK BUDOWA DANE'!Q$110))</f>
        <v>1</v>
      </c>
      <c r="R101" s="32">
        <f>1+99*(('WSKAŹNIK BUDOWA DANE'!R101-'WSKAŹNIK BUDOWA DANE'!R$110)/('WSKAŹNIK BUDOWA DANE'!R$111-'WSKAŹNIK BUDOWA DANE'!R$110))</f>
        <v>1</v>
      </c>
      <c r="S101" s="32">
        <f>1+99*(('WSKAŹNIK BUDOWA DANE'!S101-'WSKAŹNIK BUDOWA DANE'!S$110)/('WSKAŹNIK BUDOWA DANE'!S$111-'WSKAŹNIK BUDOWA DANE'!S$110))</f>
        <v>50.472543501037485</v>
      </c>
      <c r="T101" s="33">
        <f t="shared" si="41"/>
        <v>6.4391937039910498</v>
      </c>
      <c r="U101" s="34">
        <f t="shared" si="42"/>
        <v>11.269504234360985</v>
      </c>
      <c r="V101" s="34">
        <f>1+99*(('WSKAŹNIK BUDOWA DANE'!V101-'WSKAŹNIK BUDOWA DANE'!V$110)/('WSKAŹNIK BUDOWA DANE'!V$111-'WSKAŹNIK BUDOWA DANE'!V$110))</f>
        <v>48.325597818271468</v>
      </c>
      <c r="W101" s="32">
        <f>1+99*(('WSKAŹNIK BUDOWA DANE'!W101-'WSKAŹNIK BUDOWA DANE'!W$110)/('WSKAŹNIK BUDOWA DANE'!W$111-'WSKAŹNIK BUDOWA DANE'!W$110))</f>
        <v>1</v>
      </c>
      <c r="X101" s="32">
        <f>1+99*(('WSKAŹNIK BUDOWA DANE'!X101-'WSKAŹNIK BUDOWA DANE'!X$110)/('WSKAŹNIK BUDOWA DANE'!X$111-'WSKAŹNIK BUDOWA DANE'!X$110))</f>
        <v>51.974177525902817</v>
      </c>
      <c r="Y101" s="32">
        <f>1+99*(('WSKAŹNIK BUDOWA DANE'!Y101-'WSKAŹNIK BUDOWA DANE'!Y$110)/('WSKAŹNIK BUDOWA DANE'!Y$111-'WSKAŹNIK BUDOWA DANE'!Y$110))</f>
        <v>56.954084103309064</v>
      </c>
      <c r="Z101" s="33">
        <f t="shared" si="43"/>
        <v>54.40718406617443</v>
      </c>
      <c r="AA101" s="33">
        <f t="shared" si="44"/>
        <v>68.729132539425748</v>
      </c>
      <c r="AB101" s="32">
        <f>1+99*(('WSKAŹNIK BUDOWA DANE'!AB101-'WSKAŹNIK BUDOWA DANE'!AB$110)/('WSKAŹNIK BUDOWA DANE'!AB$111-'WSKAŹNIK BUDOWA DANE'!AB$110))</f>
        <v>2.5348989058140816</v>
      </c>
      <c r="AC101" s="32">
        <f>1+99*(('WSKAŹNIK BUDOWA DANE'!AC101-'WSKAŹNIK BUDOWA DANE'!AC$110)/('WSKAŹNIK BUDOWA DANE'!AC$111-'WSKAŹNIK BUDOWA DANE'!AC$110))</f>
        <v>1</v>
      </c>
      <c r="AD101" s="32">
        <f>1+99*(('WSKAŹNIK BUDOWA DANE'!AD101-'WSKAŹNIK BUDOWA DANE'!AD$110)/('WSKAŹNIK BUDOWA DANE'!AD$111-'WSKAŹNIK BUDOWA DANE'!AD$110))</f>
        <v>7.3684210526315788</v>
      </c>
      <c r="AE101" s="32">
        <f>1+99*(('WSKAŹNIK BUDOWA DANE'!AE101-'WSKAŹNIK BUDOWA DANE'!AE$110)/('WSKAŹNIK BUDOWA DANE'!AE$111-'WSKAŹNIK BUDOWA DANE'!AE$110))</f>
        <v>12.359175087226008</v>
      </c>
      <c r="AF101" s="32">
        <f>1+99*(('WSKAŹNIK BUDOWA DANE'!AF101-'WSKAŹNIK BUDOWA DANE'!AF$110)/('WSKAŹNIK BUDOWA DANE'!AF$111-'WSKAŹNIK BUDOWA DANE'!AF$110))</f>
        <v>1</v>
      </c>
      <c r="AG101" s="33">
        <f t="shared" si="45"/>
        <v>18.245725638875033</v>
      </c>
      <c r="AH101" s="34">
        <f t="shared" si="46"/>
        <v>38.961894994455825</v>
      </c>
      <c r="AI101" s="35">
        <f t="shared" si="47"/>
        <v>24.477652439024396</v>
      </c>
      <c r="AJ101" s="30">
        <f t="shared" si="48"/>
        <v>55.194045563650171</v>
      </c>
      <c r="AK101" s="36">
        <v>4.4249999999999998</v>
      </c>
      <c r="AL101" s="37">
        <v>1</v>
      </c>
      <c r="AM101" s="37">
        <v>1</v>
      </c>
      <c r="AN101" s="36">
        <f t="shared" si="49"/>
        <v>1</v>
      </c>
      <c r="AO101" s="36">
        <f t="shared" si="50"/>
        <v>2.7124999999999999</v>
      </c>
      <c r="AP101" s="30">
        <f t="shared" si="51"/>
        <v>19.837499999999999</v>
      </c>
      <c r="AQ101" s="33">
        <f>'WSKAŹNIK BUDOWA DANE'!AQ101</f>
        <v>56.234756097560982</v>
      </c>
      <c r="AR101" s="38">
        <v>0</v>
      </c>
      <c r="AS101" s="39">
        <v>1</v>
      </c>
      <c r="AT101" s="40">
        <v>0</v>
      </c>
      <c r="AU101" s="32">
        <v>1</v>
      </c>
      <c r="AV101" s="41">
        <f t="shared" si="52"/>
        <v>1</v>
      </c>
      <c r="AW101" s="30">
        <f t="shared" si="53"/>
        <v>1</v>
      </c>
    </row>
    <row r="102" spans="1:49" x14ac:dyDescent="0.3">
      <c r="A102" s="26">
        <v>95</v>
      </c>
      <c r="B102" s="26">
        <v>264011</v>
      </c>
      <c r="C102" s="27" t="s">
        <v>84</v>
      </c>
      <c r="D102" s="44">
        <v>635759</v>
      </c>
      <c r="E102" s="29">
        <f t="shared" si="36"/>
        <v>85.483490998708476</v>
      </c>
      <c r="F102" s="48">
        <f t="shared" si="37"/>
        <v>23.802956129117092</v>
      </c>
      <c r="G102" s="30">
        <f t="shared" si="38"/>
        <v>78.923970252515176</v>
      </c>
      <c r="H102" s="31">
        <f t="shared" si="39"/>
        <v>53.530332129000968</v>
      </c>
      <c r="I102" s="32">
        <f>1+99*(('WSKAŹNIK BUDOWA DANE'!I102-'WSKAŹNIK BUDOWA DANE'!I$110)/('WSKAŹNIK BUDOWA DANE'!I$111-'WSKAŹNIK BUDOWA DANE'!I$110))</f>
        <v>62.033502752569156</v>
      </c>
      <c r="J102" s="32">
        <f>1+99*(('WSKAŹNIK BUDOWA DANE'!J102-'WSKAŹNIK BUDOWA DANE'!J$110)/('WSKAŹNIK BUDOWA DANE'!J$111-'WSKAŹNIK BUDOWA DANE'!J$110))</f>
        <v>34.629158218759045</v>
      </c>
      <c r="K102" s="33">
        <f t="shared" si="40"/>
        <v>46.348333105760581</v>
      </c>
      <c r="L102" s="32">
        <f>1+99*(('WSKAŹNIK BUDOWA DANE'!L102-'WSKAŹNIK BUDOWA DANE'!L$110)/('WSKAŹNIK BUDOWA DANE'!L$111-'WSKAŹNIK BUDOWA DANE'!L$110))</f>
        <v>19.19550819148089</v>
      </c>
      <c r="M102" s="32">
        <f>1+99*(('WSKAŹNIK BUDOWA DANE'!M102-'WSKAŹNIK BUDOWA DANE'!M$110)/('WSKAŹNIK BUDOWA DANE'!M$111-'WSKAŹNIK BUDOWA DANE'!M$110))</f>
        <v>13.07830915488416</v>
      </c>
      <c r="N102" s="32">
        <f>1+99*(('WSKAŹNIK BUDOWA DANE'!N102-'WSKAŹNIK BUDOWA DANE'!N$110)/('WSKAŹNIK BUDOWA DANE'!N$111-'WSKAŹNIK BUDOWA DANE'!N$110))</f>
        <v>12.062895150355271</v>
      </c>
      <c r="O102" s="32">
        <f>1+99*(('WSKAŹNIK BUDOWA DANE'!O102-'WSKAŹNIK BUDOWA DANE'!O$110)/('WSKAŹNIK BUDOWA DANE'!O$111-'WSKAŹNIK BUDOWA DANE'!O$110))</f>
        <v>18.765238813405531</v>
      </c>
      <c r="P102" s="32">
        <f>1+99*(('WSKAŹNIK BUDOWA DANE'!P102-'WSKAŹNIK BUDOWA DANE'!P$110)/('WSKAŹNIK BUDOWA DANE'!P$111-'WSKAŹNIK BUDOWA DANE'!P$110))</f>
        <v>39.645607403735241</v>
      </c>
      <c r="Q102" s="32">
        <f>1+99*(('WSKAŹNIK BUDOWA DANE'!Q102-'WSKAŹNIK BUDOWA DANE'!Q$110)/('WSKAŹNIK BUDOWA DANE'!Q$111-'WSKAŹNIK BUDOWA DANE'!Q$110))</f>
        <v>39.409120437146733</v>
      </c>
      <c r="R102" s="32">
        <f>1+99*(('WSKAŹNIK BUDOWA DANE'!R102-'WSKAŹNIK BUDOWA DANE'!R$110)/('WSKAŹNIK BUDOWA DANE'!R$111-'WSKAŹNIK BUDOWA DANE'!R$110))</f>
        <v>20.538734017135418</v>
      </c>
      <c r="S102" s="32">
        <f>1+99*(('WSKAŹNIK BUDOWA DANE'!S102-'WSKAŹNIK BUDOWA DANE'!S$110)/('WSKAŹNIK BUDOWA DANE'!S$111-'WSKAŹNIK BUDOWA DANE'!S$110))</f>
        <v>8.5757480428904653</v>
      </c>
      <c r="T102" s="33">
        <f t="shared" si="41"/>
        <v>20.787543203985063</v>
      </c>
      <c r="U102" s="34">
        <f t="shared" si="42"/>
        <v>52.561156237314286</v>
      </c>
      <c r="V102" s="34">
        <f>1+99*(('WSKAŹNIK BUDOWA DANE'!V102-'WSKAŹNIK BUDOWA DANE'!V$110)/('WSKAŹNIK BUDOWA DANE'!V$111-'WSKAŹNIK BUDOWA DANE'!V$110))</f>
        <v>29.987941971721987</v>
      </c>
      <c r="W102" s="32">
        <f>1+99*(('WSKAŹNIK BUDOWA DANE'!W102-'WSKAŹNIK BUDOWA DANE'!W$110)/('WSKAŹNIK BUDOWA DANE'!W$111-'WSKAŹNIK BUDOWA DANE'!W$110))</f>
        <v>100</v>
      </c>
      <c r="X102" s="32">
        <f>1+99*(('WSKAŹNIK BUDOWA DANE'!X102-'WSKAŹNIK BUDOWA DANE'!X$110)/('WSKAŹNIK BUDOWA DANE'!X$111-'WSKAŹNIK BUDOWA DANE'!X$110))</f>
        <v>29.77182799111911</v>
      </c>
      <c r="Y102" s="32">
        <f>1+99*(('WSKAŹNIK BUDOWA DANE'!Y102-'WSKAŹNIK BUDOWA DANE'!Y$110)/('WSKAŹNIK BUDOWA DANE'!Y$111-'WSKAŹNIK BUDOWA DANE'!Y$110))</f>
        <v>48.497800892321159</v>
      </c>
      <c r="Z102" s="33">
        <f t="shared" si="43"/>
        <v>37.998265567177249</v>
      </c>
      <c r="AA102" s="33">
        <f t="shared" si="44"/>
        <v>45.385412736840166</v>
      </c>
      <c r="AB102" s="32">
        <f>1+99*(('WSKAŹNIK BUDOWA DANE'!AB102-'WSKAŹNIK BUDOWA DANE'!AB$110)/('WSKAŹNIK BUDOWA DANE'!AB$111-'WSKAŹNIK BUDOWA DANE'!AB$110))</f>
        <v>14.575893990315988</v>
      </c>
      <c r="AC102" s="32">
        <f>1+99*(('WSKAŹNIK BUDOWA DANE'!AC102-'WSKAŹNIK BUDOWA DANE'!AC$110)/('WSKAŹNIK BUDOWA DANE'!AC$111-'WSKAŹNIK BUDOWA DANE'!AC$110))</f>
        <v>56.221548867546311</v>
      </c>
      <c r="AD102" s="32">
        <f>1+99*(('WSKAŹNIK BUDOWA DANE'!AD102-'WSKAŹNIK BUDOWA DANE'!AD$110)/('WSKAŹNIK BUDOWA DANE'!AD$111-'WSKAŹNIK BUDOWA DANE'!AD$110))</f>
        <v>13.822387368421051</v>
      </c>
      <c r="AE102" s="32">
        <f>1+99*(('WSKAŹNIK BUDOWA DANE'!AE102-'WSKAŹNIK BUDOWA DANE'!AE$110)/('WSKAŹNIK BUDOWA DANE'!AE$111-'WSKAŹNIK BUDOWA DANE'!AE$110))</f>
        <v>4.7557951533319702</v>
      </c>
      <c r="AF102" s="32">
        <f>1+99*(('WSKAŹNIK BUDOWA DANE'!AF102-'WSKAŹNIK BUDOWA DANE'!AF$110)/('WSKAŹNIK BUDOWA DANE'!AF$111-'WSKAŹNIK BUDOWA DANE'!AF$110))</f>
        <v>43.233108798408885</v>
      </c>
      <c r="AG102" s="33">
        <f t="shared" si="45"/>
        <v>38.470746863247932</v>
      </c>
      <c r="AH102" s="34">
        <f t="shared" si="46"/>
        <v>97.316894559703243</v>
      </c>
      <c r="AI102" s="35">
        <f t="shared" si="47"/>
        <v>44.301631097560971</v>
      </c>
      <c r="AJ102" s="30">
        <f t="shared" si="48"/>
        <v>100</v>
      </c>
      <c r="AK102" s="36">
        <v>10</v>
      </c>
      <c r="AL102" s="37">
        <v>4.4249999999999998</v>
      </c>
      <c r="AM102" s="37">
        <v>1</v>
      </c>
      <c r="AN102" s="36">
        <f t="shared" si="49"/>
        <v>2.7124999999999999</v>
      </c>
      <c r="AO102" s="36">
        <f t="shared" si="50"/>
        <v>6.3562500000000002</v>
      </c>
      <c r="AP102" s="30">
        <f t="shared" si="51"/>
        <v>59.918750000000003</v>
      </c>
      <c r="AQ102" s="33">
        <f>'WSKAŹNIK BUDOWA DANE'!AQ102</f>
        <v>95.774390243902431</v>
      </c>
      <c r="AR102" s="38">
        <v>1.0481395723502601E-2</v>
      </c>
      <c r="AS102" s="39">
        <v>8.2452263677645004</v>
      </c>
      <c r="AT102" s="40">
        <v>2.2549837514574298</v>
      </c>
      <c r="AU102" s="32">
        <v>11.4116361777682</v>
      </c>
      <c r="AV102" s="41">
        <f t="shared" si="52"/>
        <v>9.7000785312423972</v>
      </c>
      <c r="AW102" s="30">
        <f t="shared" si="53"/>
        <v>9.7344163054684341</v>
      </c>
    </row>
    <row r="103" spans="1:49" x14ac:dyDescent="0.3">
      <c r="A103" s="26">
        <v>96</v>
      </c>
      <c r="B103" s="26">
        <v>2478011</v>
      </c>
      <c r="C103" s="27" t="s">
        <v>129</v>
      </c>
      <c r="D103" s="44">
        <v>176327</v>
      </c>
      <c r="E103" s="29">
        <f t="shared" si="36"/>
        <v>48.686699829560858</v>
      </c>
      <c r="F103" s="48">
        <f t="shared" si="37"/>
        <v>14.984447695778629</v>
      </c>
      <c r="G103" s="30">
        <f t="shared" si="38"/>
        <v>42.236901488806915</v>
      </c>
      <c r="H103" s="31">
        <f t="shared" si="39"/>
        <v>29.777716762777896</v>
      </c>
      <c r="I103" s="32">
        <f>1+99*(('WSKAŹNIK BUDOWA DANE'!I103-'WSKAŹNIK BUDOWA DANE'!I$110)/('WSKAŹNIK BUDOWA DANE'!I$111-'WSKAŹNIK BUDOWA DANE'!I$110))</f>
        <v>31.768330164643949</v>
      </c>
      <c r="J103" s="32">
        <f>1+99*(('WSKAŹNIK BUDOWA DANE'!J103-'WSKAŹNIK BUDOWA DANE'!J$110)/('WSKAŹNIK BUDOWA DANE'!J$111-'WSKAŹNIK BUDOWA DANE'!J$110))</f>
        <v>25.250443777753826</v>
      </c>
      <c r="K103" s="33">
        <f t="shared" si="40"/>
        <v>28.32250756439943</v>
      </c>
      <c r="L103" s="32">
        <f>1+99*(('WSKAŹNIK BUDOWA DANE'!L103-'WSKAŹNIK BUDOWA DANE'!L$110)/('WSKAŹNIK BUDOWA DANE'!L$111-'WSKAŹNIK BUDOWA DANE'!L$110))</f>
        <v>1</v>
      </c>
      <c r="M103" s="32">
        <f>1+99*(('WSKAŹNIK BUDOWA DANE'!M103-'WSKAŹNIK BUDOWA DANE'!M$110)/('WSKAŹNIK BUDOWA DANE'!M$111-'WSKAŹNIK BUDOWA DANE'!M$110))</f>
        <v>2.7419666301814249</v>
      </c>
      <c r="N103" s="32">
        <f>1+99*(('WSKAŹNIK BUDOWA DANE'!N103-'WSKAŹNIK BUDOWA DANE'!N$110)/('WSKAŹNIK BUDOWA DANE'!N$111-'WSKAŹNIK BUDOWA DANE'!N$110))</f>
        <v>19.13091884008568</v>
      </c>
      <c r="O103" s="32">
        <f>1+99*(('WSKAŹNIK BUDOWA DANE'!O103-'WSKAŹNIK BUDOWA DANE'!O$110)/('WSKAŹNIK BUDOWA DANE'!O$111-'WSKAŹNIK BUDOWA DANE'!O$110))</f>
        <v>56.443197998382345</v>
      </c>
      <c r="P103" s="32">
        <f>1+99*(('WSKAŹNIK BUDOWA DANE'!P103-'WSKAŹNIK BUDOWA DANE'!P$110)/('WSKAŹNIK BUDOWA DANE'!P$111-'WSKAŹNIK BUDOWA DANE'!P$110))</f>
        <v>1</v>
      </c>
      <c r="Q103" s="32">
        <f>1+99*(('WSKAŹNIK BUDOWA DANE'!Q103-'WSKAŹNIK BUDOWA DANE'!Q$110)/('WSKAŹNIK BUDOWA DANE'!Q$111-'WSKAŹNIK BUDOWA DANE'!Q$110))</f>
        <v>18.310837251243459</v>
      </c>
      <c r="R103" s="32">
        <f>1+99*(('WSKAŹNIK BUDOWA DANE'!R103-'WSKAŹNIK BUDOWA DANE'!R$110)/('WSKAŹNIK BUDOWA DANE'!R$111-'WSKAŹNIK BUDOWA DANE'!R$110))</f>
        <v>36.224117690427484</v>
      </c>
      <c r="S103" s="32">
        <f>1+99*(('WSKAŹNIK BUDOWA DANE'!S103-'WSKAŹNIK BUDOWA DANE'!S$110)/('WSKAŹNIK BUDOWA DANE'!S$111-'WSKAŹNIK BUDOWA DANE'!S$110))</f>
        <v>14.657437601728626</v>
      </c>
      <c r="T103" s="33">
        <f t="shared" si="41"/>
        <v>9.77563645634139</v>
      </c>
      <c r="U103" s="34">
        <f t="shared" si="42"/>
        <v>20.871112632447709</v>
      </c>
      <c r="V103" s="34">
        <f>1+99*(('WSKAŹNIK BUDOWA DANE'!V103-'WSKAŹNIK BUDOWA DANE'!V$110)/('WSKAŹNIK BUDOWA DANE'!V$111-'WSKAŹNIK BUDOWA DANE'!V$110))</f>
        <v>29.7424493979935</v>
      </c>
      <c r="W103" s="32">
        <f>1+99*(('WSKAŹNIK BUDOWA DANE'!W103-'WSKAŹNIK BUDOWA DANE'!W$110)/('WSKAŹNIK BUDOWA DANE'!W$111-'WSKAŹNIK BUDOWA DANE'!W$110))</f>
        <v>1</v>
      </c>
      <c r="X103" s="32">
        <f>1+99*(('WSKAŹNIK BUDOWA DANE'!X103-'WSKAŹNIK BUDOWA DANE'!X$110)/('WSKAŹNIK BUDOWA DANE'!X$111-'WSKAŹNIK BUDOWA DANE'!X$110))</f>
        <v>34.629387897019626</v>
      </c>
      <c r="Y103" s="32">
        <f>1+99*(('WSKAŹNIK BUDOWA DANE'!Y103-'WSKAŹNIK BUDOWA DANE'!Y$110)/('WSKAŹNIK BUDOWA DANE'!Y$111-'WSKAŹNIK BUDOWA DANE'!Y$110))</f>
        <v>39.324479950402853</v>
      </c>
      <c r="Z103" s="33">
        <f t="shared" si="43"/>
        <v>36.902339628417486</v>
      </c>
      <c r="AA103" s="33">
        <f t="shared" si="44"/>
        <v>43.826322292192216</v>
      </c>
      <c r="AB103" s="32">
        <f>1+99*(('WSKAŹNIK BUDOWA DANE'!AB103-'WSKAŹNIK BUDOWA DANE'!AB$110)/('WSKAŹNIK BUDOWA DANE'!AB$111-'WSKAŹNIK BUDOWA DANE'!AB$110))</f>
        <v>17.997641182772295</v>
      </c>
      <c r="AC103" s="32">
        <f>1+99*(('WSKAŹNIK BUDOWA DANE'!AC103-'WSKAŹNIK BUDOWA DANE'!AC$110)/('WSKAŹNIK BUDOWA DANE'!AC$111-'WSKAŹNIK BUDOWA DANE'!AC$110))</f>
        <v>17.466221966647492</v>
      </c>
      <c r="AD103" s="32">
        <f>1+99*(('WSKAŹNIK BUDOWA DANE'!AD103-'WSKAŹNIK BUDOWA DANE'!AD$110)/('WSKAŹNIK BUDOWA DANE'!AD$111-'WSKAŹNIK BUDOWA DANE'!AD$110))</f>
        <v>6.1688421052631579</v>
      </c>
      <c r="AE103" s="32">
        <f>1+99*(('WSKAŹNIK BUDOWA DANE'!AE103-'WSKAŹNIK BUDOWA DANE'!AE$110)/('WSKAŹNIK BUDOWA DANE'!AE$111-'WSKAŹNIK BUDOWA DANE'!AE$110))</f>
        <v>2.7654703912751541</v>
      </c>
      <c r="AF103" s="32">
        <f>1+99*(('WSKAŹNIK BUDOWA DANE'!AF103-'WSKAŹNIK BUDOWA DANE'!AF$110)/('WSKAŹNIK BUDOWA DANE'!AF$111-'WSKAŹNIK BUDOWA DANE'!AF$110))</f>
        <v>32.020492549773536</v>
      </c>
      <c r="AG103" s="33">
        <f t="shared" si="45"/>
        <v>19.484297298117937</v>
      </c>
      <c r="AH103" s="34">
        <f t="shared" si="46"/>
        <v>42.535530237396756</v>
      </c>
      <c r="AI103" s="35">
        <f t="shared" si="47"/>
        <v>34.083536585365856</v>
      </c>
      <c r="AJ103" s="30">
        <f t="shared" si="48"/>
        <v>76.905166968459184</v>
      </c>
      <c r="AK103" s="36">
        <v>1</v>
      </c>
      <c r="AL103" s="37">
        <v>10</v>
      </c>
      <c r="AM103" s="37">
        <v>1</v>
      </c>
      <c r="AN103" s="36">
        <f t="shared" si="49"/>
        <v>5.5</v>
      </c>
      <c r="AO103" s="36">
        <f t="shared" si="50"/>
        <v>3.25</v>
      </c>
      <c r="AP103" s="30">
        <f t="shared" si="51"/>
        <v>25.75</v>
      </c>
      <c r="AQ103" s="33">
        <f>'WSKAŹNIK BUDOWA DANE'!AQ103</f>
        <v>78.771341463414629</v>
      </c>
      <c r="AR103" s="38">
        <v>4.4148891515017998E-3</v>
      </c>
      <c r="AS103" s="39">
        <v>4.05177594044022</v>
      </c>
      <c r="AT103" s="40">
        <v>0.557582678359547</v>
      </c>
      <c r="AU103" s="32">
        <v>3.5744522470962701</v>
      </c>
      <c r="AV103" s="41">
        <f t="shared" si="52"/>
        <v>3.8056378722938349</v>
      </c>
      <c r="AW103" s="30">
        <f t="shared" si="53"/>
        <v>3.8167112619733521</v>
      </c>
    </row>
    <row r="104" spans="1:49" x14ac:dyDescent="0.3">
      <c r="A104" s="26">
        <v>97</v>
      </c>
      <c r="B104" s="26">
        <v>664011</v>
      </c>
      <c r="C104" s="27" t="s">
        <v>99</v>
      </c>
      <c r="D104" s="44">
        <v>64788</v>
      </c>
      <c r="E104" s="29">
        <f t="shared" ref="E104:E108" si="54">1+99*((F104-F$110)/(F$111-F$110))</f>
        <v>77.567627662871672</v>
      </c>
      <c r="F104" s="48">
        <f t="shared" ref="F104:F108" si="55">((0.5*G104)+(0.3*AJ104)+(0.2*AW104))/3</f>
        <v>21.905885613828229</v>
      </c>
      <c r="G104" s="30">
        <f t="shared" ref="G104:G108" si="56">1+99*((H104-H$110)/(H$111-H$110))</f>
        <v>70.190676747059911</v>
      </c>
      <c r="H104" s="31">
        <f t="shared" si="39"/>
        <v>47.876062968074805</v>
      </c>
      <c r="I104" s="32">
        <f>1+99*(('WSKAŹNIK BUDOWA DANE'!I104-'WSKAŹNIK BUDOWA DANE'!I$110)/('WSKAŹNIK BUDOWA DANE'!I$111-'WSKAŹNIK BUDOWA DANE'!I$110))</f>
        <v>48.330782933658789</v>
      </c>
      <c r="J104" s="32">
        <f>1+99*(('WSKAŹNIK BUDOWA DANE'!J104-'WSKAŹNIK BUDOWA DANE'!J$110)/('WSKAŹNIK BUDOWA DANE'!J$111-'WSKAŹNIK BUDOWA DANE'!J$110))</f>
        <v>100</v>
      </c>
      <c r="K104" s="33">
        <f t="shared" ref="K104:K108" si="57">GEOMEAN(I104:J104)</f>
        <v>69.520344456611255</v>
      </c>
      <c r="L104" s="32">
        <f>1+99*(('WSKAŹNIK BUDOWA DANE'!L104-'WSKAŹNIK BUDOWA DANE'!L$110)/('WSKAŹNIK BUDOWA DANE'!L$111-'WSKAŹNIK BUDOWA DANE'!L$110))</f>
        <v>39.510986364996448</v>
      </c>
      <c r="M104" s="32">
        <f>1+99*(('WSKAŹNIK BUDOWA DANE'!M104-'WSKAŹNIK BUDOWA DANE'!M$110)/('WSKAŹNIK BUDOWA DANE'!M$111-'WSKAŹNIK BUDOWA DANE'!M$110))</f>
        <v>15.222807464345246</v>
      </c>
      <c r="N104" s="32">
        <f>1+99*(('WSKAŹNIK BUDOWA DANE'!N104-'WSKAŹNIK BUDOWA DANE'!N$110)/('WSKAŹNIK BUDOWA DANE'!N$111-'WSKAŹNIK BUDOWA DANE'!N$110))</f>
        <v>10.869020578859628</v>
      </c>
      <c r="O104" s="32">
        <f>1+99*(('WSKAŹNIK BUDOWA DANE'!O104-'WSKAŹNIK BUDOWA DANE'!O$110)/('WSKAŹNIK BUDOWA DANE'!O$111-'WSKAŹNIK BUDOWA DANE'!O$110))</f>
        <v>46.748815358185524</v>
      </c>
      <c r="P104" s="32">
        <f>1+99*(('WSKAŹNIK BUDOWA DANE'!P104-'WSKAŹNIK BUDOWA DANE'!P$110)/('WSKAŹNIK BUDOWA DANE'!P$111-'WSKAŹNIK BUDOWA DANE'!P$110))</f>
        <v>51.563463845961863</v>
      </c>
      <c r="Q104" s="32">
        <f>1+99*(('WSKAŹNIK BUDOWA DANE'!Q104-'WSKAŹNIK BUDOWA DANE'!Q$110)/('WSKAŹNIK BUDOWA DANE'!Q$111-'WSKAŹNIK BUDOWA DANE'!Q$110))</f>
        <v>1</v>
      </c>
      <c r="R104" s="32">
        <f>1+99*(('WSKAŹNIK BUDOWA DANE'!R104-'WSKAŹNIK BUDOWA DANE'!R$110)/('WSKAŹNIK BUDOWA DANE'!R$111-'WSKAŹNIK BUDOWA DANE'!R$110))</f>
        <v>96.865947397666361</v>
      </c>
      <c r="S104" s="32">
        <f>1+99*(('WSKAŹNIK BUDOWA DANE'!S104-'WSKAŹNIK BUDOWA DANE'!S$110)/('WSKAŹNIK BUDOWA DANE'!S$111-'WSKAŹNIK BUDOWA DANE'!S$110))</f>
        <v>38.17007779218379</v>
      </c>
      <c r="T104" s="33">
        <f t="shared" ref="T104:T108" si="58">GEOMEAN(K104:S104)</f>
        <v>25.167249697884071</v>
      </c>
      <c r="U104" s="34">
        <f t="shared" ref="U104:U108" si="59">1+99*((T104-T$110)/(T$111-T$110))</f>
        <v>65.165066981280205</v>
      </c>
      <c r="V104" s="34">
        <f>1+99*(('WSKAŹNIK BUDOWA DANE'!V104-'WSKAŹNIK BUDOWA DANE'!V$110)/('WSKAŹNIK BUDOWA DANE'!V$111-'WSKAŹNIK BUDOWA DANE'!V$110))</f>
        <v>36.557018660863122</v>
      </c>
      <c r="W104" s="32">
        <f>1+99*(('WSKAŹNIK BUDOWA DANE'!W104-'WSKAŹNIK BUDOWA DANE'!W$110)/('WSKAŹNIK BUDOWA DANE'!W$111-'WSKAŹNIK BUDOWA DANE'!W$110))</f>
        <v>14.426735826735817</v>
      </c>
      <c r="X104" s="32">
        <f>1+99*(('WSKAŹNIK BUDOWA DANE'!X104-'WSKAŹNIK BUDOWA DANE'!X$110)/('WSKAŹNIK BUDOWA DANE'!X$111-'WSKAŹNIK BUDOWA DANE'!X$110))</f>
        <v>47.523211569307513</v>
      </c>
      <c r="Y104" s="32">
        <f>1+99*(('WSKAŹNIK BUDOWA DANE'!Y104-'WSKAŹNIK BUDOWA DANE'!Y$110)/('WSKAŹNIK BUDOWA DANE'!Y$111-'WSKAŹNIK BUDOWA DANE'!Y$110))</f>
        <v>55.681544181172455</v>
      </c>
      <c r="Z104" s="33">
        <f t="shared" ref="Z104:Z108" si="60">GEOMEAN(X104:Y104)</f>
        <v>51.440896226908826</v>
      </c>
      <c r="AA104" s="33">
        <f t="shared" ref="AA104:AA108" si="61">1+99*((Z104-Z$110)/(Z$111-Z$110))</f>
        <v>64.509220533776798</v>
      </c>
      <c r="AB104" s="32">
        <f>1+99*(('WSKAŹNIK BUDOWA DANE'!AB104-'WSKAŹNIK BUDOWA DANE'!AB$110)/('WSKAŹNIK BUDOWA DANE'!AB$111-'WSKAŹNIK BUDOWA DANE'!AB$110))</f>
        <v>9.9691078328560963</v>
      </c>
      <c r="AC104" s="32">
        <f>1+99*(('WSKAŹNIK BUDOWA DANE'!AC104-'WSKAŹNIK BUDOWA DANE'!AC$110)/('WSKAŹNIK BUDOWA DANE'!AC$111-'WSKAŹNIK BUDOWA DANE'!AC$110))</f>
        <v>10.59419314939186</v>
      </c>
      <c r="AD104" s="32">
        <f>1+99*(('WSKAŹNIK BUDOWA DANE'!AD104-'WSKAŹNIK BUDOWA DANE'!AD$110)/('WSKAŹNIK BUDOWA DANE'!AD$111-'WSKAŹNIK BUDOWA DANE'!AD$110))</f>
        <v>10.456140350877186</v>
      </c>
      <c r="AE104" s="32">
        <f>1+99*(('WSKAŹNIK BUDOWA DANE'!AE104-'WSKAŹNIK BUDOWA DANE'!AE$110)/('WSKAŹNIK BUDOWA DANE'!AE$111-'WSKAŹNIK BUDOWA DANE'!AE$110))</f>
        <v>7.1814725914071929</v>
      </c>
      <c r="AF104" s="32">
        <f>1+99*(('WSKAŹNIK BUDOWA DANE'!AF104-'WSKAŹNIK BUDOWA DANE'!AF$110)/('WSKAŹNIK BUDOWA DANE'!AF$111-'WSKAŹNIK BUDOWA DANE'!AF$110))</f>
        <v>1</v>
      </c>
      <c r="AG104" s="33">
        <f t="shared" ref="AG104:AG108" si="62">AVERAGE(W104,X104,AA104,AB104,AC104,AD104,AE104,AF104)</f>
        <v>20.707510231794053</v>
      </c>
      <c r="AH104" s="34">
        <f t="shared" ref="AH104:AH108" si="63">1+99*((AG104-AG$110)/(AG$111-AG$110))</f>
        <v>46.064851142477195</v>
      </c>
      <c r="AI104" s="35">
        <f t="shared" si="47"/>
        <v>41.722164634146345</v>
      </c>
      <c r="AJ104" s="30">
        <f t="shared" ref="AJ104:AJ108" si="64">1+99*((AI104-AI$110)/(AI$111-AI$110))</f>
        <v>94.169916199941071</v>
      </c>
      <c r="AK104" s="36">
        <v>4.4249999999999998</v>
      </c>
      <c r="AL104" s="37">
        <v>10</v>
      </c>
      <c r="AM104" s="37">
        <v>1</v>
      </c>
      <c r="AN104" s="36">
        <f t="shared" ref="AN104:AN108" si="65">AVERAGE(AL104:AM104)</f>
        <v>5.5</v>
      </c>
      <c r="AO104" s="36">
        <f t="shared" ref="AO104:AO108" si="66">AVERAGE(AN104,AK104)</f>
        <v>4.9625000000000004</v>
      </c>
      <c r="AP104" s="30">
        <f t="shared" ref="AP104:AP108" si="67">1+99*((AO104-AO$110)/(AO$111-AO$110))</f>
        <v>44.587500000000006</v>
      </c>
      <c r="AQ104" s="33">
        <f>'WSKAŹNIK BUDOWA DANE'!AQ104</f>
        <v>93.158536585365852</v>
      </c>
      <c r="AR104" s="38">
        <v>1.5009967617599099E-2</v>
      </c>
      <c r="AS104" s="39">
        <v>11.375585087248099</v>
      </c>
      <c r="AT104" s="40">
        <v>2.44075822154152</v>
      </c>
      <c r="AU104" s="32">
        <v>12.2693878987654</v>
      </c>
      <c r="AV104" s="41">
        <f t="shared" ref="AV104:AV108" si="68">GEOMEAN(AS104,AU104)</f>
        <v>11.814036821123336</v>
      </c>
      <c r="AW104" s="30">
        <f t="shared" ref="AW104:AW108" si="69">1+99*((AV104-AV$110)/(AV$111-AV$110))</f>
        <v>11.856718039862033</v>
      </c>
    </row>
    <row r="105" spans="1:49" x14ac:dyDescent="0.3">
      <c r="A105" s="26">
        <v>98</v>
      </c>
      <c r="B105" s="26">
        <v>2416021</v>
      </c>
      <c r="C105" s="27" t="s">
        <v>159</v>
      </c>
      <c r="D105" s="44">
        <v>50642</v>
      </c>
      <c r="E105" s="29">
        <f t="shared" si="54"/>
        <v>18.858310863167407</v>
      </c>
      <c r="F105" s="48">
        <f t="shared" si="55"/>
        <v>7.8359466636128436</v>
      </c>
      <c r="G105" s="30">
        <f t="shared" si="56"/>
        <v>14.817184444045706</v>
      </c>
      <c r="H105" s="31">
        <f t="shared" si="39"/>
        <v>12.025140327476642</v>
      </c>
      <c r="I105" s="32">
        <f>1+99*(('WSKAŹNIK BUDOWA DANE'!I105-'WSKAŹNIK BUDOWA DANE'!I$110)/('WSKAŹNIK BUDOWA DANE'!I$111-'WSKAŹNIK BUDOWA DANE'!I$110))</f>
        <v>1</v>
      </c>
      <c r="J105" s="32">
        <f>1+99*(('WSKAŹNIK BUDOWA DANE'!J105-'WSKAŹNIK BUDOWA DANE'!J$110)/('WSKAŹNIK BUDOWA DANE'!J$111-'WSKAŹNIK BUDOWA DANE'!J$110))</f>
        <v>1</v>
      </c>
      <c r="K105" s="33">
        <f t="shared" si="57"/>
        <v>1</v>
      </c>
      <c r="L105" s="32">
        <f>1+99*(('WSKAŹNIK BUDOWA DANE'!L105-'WSKAŹNIK BUDOWA DANE'!L$110)/('WSKAŹNIK BUDOWA DANE'!L$111-'WSKAŹNIK BUDOWA DANE'!L$110))</f>
        <v>1</v>
      </c>
      <c r="M105" s="32">
        <f>1+99*(('WSKAŹNIK BUDOWA DANE'!M105-'WSKAŹNIK BUDOWA DANE'!M$110)/('WSKAŹNIK BUDOWA DANE'!M$111-'WSKAŹNIK BUDOWA DANE'!M$110))</f>
        <v>34.358805438173839</v>
      </c>
      <c r="N105" s="32">
        <f>1+99*(('WSKAŹNIK BUDOWA DANE'!N105-'WSKAŹNIK BUDOWA DANE'!N$110)/('WSKAŹNIK BUDOWA DANE'!N$111-'WSKAŹNIK BUDOWA DANE'!N$110))</f>
        <v>26.251534507450643</v>
      </c>
      <c r="O105" s="32">
        <f>1+99*(('WSKAŹNIK BUDOWA DANE'!O105-'WSKAŹNIK BUDOWA DANE'!O$110)/('WSKAŹNIK BUDOWA DANE'!O$111-'WSKAŹNIK BUDOWA DANE'!O$110))</f>
        <v>75.69080042190771</v>
      </c>
      <c r="P105" s="32">
        <f>1+99*(('WSKAŹNIK BUDOWA DANE'!P105-'WSKAŹNIK BUDOWA DANE'!P$110)/('WSKAŹNIK BUDOWA DANE'!P$111-'WSKAŹNIK BUDOWA DANE'!P$110))</f>
        <v>1</v>
      </c>
      <c r="Q105" s="32">
        <f>1+99*(('WSKAŹNIK BUDOWA DANE'!Q105-'WSKAŹNIK BUDOWA DANE'!Q$110)/('WSKAŹNIK BUDOWA DANE'!Q$111-'WSKAŹNIK BUDOWA DANE'!Q$110))</f>
        <v>1</v>
      </c>
      <c r="R105" s="32">
        <f>1+99*(('WSKAŹNIK BUDOWA DANE'!R105-'WSKAŹNIK BUDOWA DANE'!R$110)/('WSKAŹNIK BUDOWA DANE'!R$111-'WSKAŹNIK BUDOWA DANE'!R$110))</f>
        <v>1</v>
      </c>
      <c r="S105" s="32">
        <f>1+99*(('WSKAŹNIK BUDOWA DANE'!S105-'WSKAŹNIK BUDOWA DANE'!S$110)/('WSKAŹNIK BUDOWA DANE'!S$111-'WSKAŹNIK BUDOWA DANE'!S$110))</f>
        <v>48.552920500770064</v>
      </c>
      <c r="T105" s="33">
        <f t="shared" si="58"/>
        <v>5.3026697309033137</v>
      </c>
      <c r="U105" s="34">
        <f t="shared" si="59"/>
        <v>7.9988177773735636</v>
      </c>
      <c r="V105" s="34">
        <f>1+99*(('WSKAŹNIK BUDOWA DANE'!V105-'WSKAŹNIK BUDOWA DANE'!V$110)/('WSKAŹNIK BUDOWA DANE'!V$111-'WSKAŹNIK BUDOWA DANE'!V$110))</f>
        <v>10.097856028592867</v>
      </c>
      <c r="W105" s="32">
        <f>1+99*(('WSKAŹNIK BUDOWA DANE'!W105-'WSKAŹNIK BUDOWA DANE'!W$110)/('WSKAŹNIK BUDOWA DANE'!W$111-'WSKAŹNIK BUDOWA DANE'!W$110))</f>
        <v>1</v>
      </c>
      <c r="X105" s="32">
        <f>1+99*(('WSKAŹNIK BUDOWA DANE'!X105-'WSKAŹNIK BUDOWA DANE'!X$110)/('WSKAŹNIK BUDOWA DANE'!X$111-'WSKAŹNIK BUDOWA DANE'!X$110))</f>
        <v>33.71322402124791</v>
      </c>
      <c r="Y105" s="32">
        <f>1+99*(('WSKAŹNIK BUDOWA DANE'!Y105-'WSKAŹNIK BUDOWA DANE'!Y$110)/('WSKAŹNIK BUDOWA DANE'!Y$111-'WSKAŹNIK BUDOWA DANE'!Y$110))</f>
        <v>46.78288639009677</v>
      </c>
      <c r="Z105" s="33">
        <f t="shared" si="60"/>
        <v>39.714001677367172</v>
      </c>
      <c r="AA105" s="33">
        <f t="shared" si="61"/>
        <v>47.826259951353386</v>
      </c>
      <c r="AB105" s="32">
        <f>1+99*(('WSKAŹNIK BUDOWA DANE'!AB105-'WSKAŹNIK BUDOWA DANE'!AB$110)/('WSKAŹNIK BUDOWA DANE'!AB$111-'WSKAŹNIK BUDOWA DANE'!AB$110))</f>
        <v>1</v>
      </c>
      <c r="AC105" s="32">
        <f>1+99*(('WSKAŹNIK BUDOWA DANE'!AC105-'WSKAŹNIK BUDOWA DANE'!AC$110)/('WSKAŹNIK BUDOWA DANE'!AC$111-'WSKAŹNIK BUDOWA DANE'!AC$110))</f>
        <v>1</v>
      </c>
      <c r="AD105" s="32">
        <f>1+99*(('WSKAŹNIK BUDOWA DANE'!AD105-'WSKAŹNIK BUDOWA DANE'!AD$110)/('WSKAŹNIK BUDOWA DANE'!AD$111-'WSKAŹNIK BUDOWA DANE'!AD$110))</f>
        <v>2.5368421052631587</v>
      </c>
      <c r="AE105" s="32">
        <f>1+99*(('WSKAŹNIK BUDOWA DANE'!AE105-'WSKAŹNIK BUDOWA DANE'!AE$110)/('WSKAŹNIK BUDOWA DANE'!AE$111-'WSKAŹNIK BUDOWA DANE'!AE$110))</f>
        <v>9.5523601328063066</v>
      </c>
      <c r="AF105" s="32">
        <f>1+99*(('WSKAŹNIK BUDOWA DANE'!AF105-'WSKAŹNIK BUDOWA DANE'!AF$110)/('WSKAŹNIK BUDOWA DANE'!AF$111-'WSKAŹNIK BUDOWA DANE'!AF$110))</f>
        <v>1</v>
      </c>
      <c r="AG105" s="33">
        <f t="shared" si="62"/>
        <v>12.203585776333846</v>
      </c>
      <c r="AH105" s="34">
        <f t="shared" si="63"/>
        <v>21.528584782308574</v>
      </c>
      <c r="AI105" s="35">
        <f t="shared" si="47"/>
        <v>19.930091463414637</v>
      </c>
      <c r="AJ105" s="30">
        <f t="shared" si="64"/>
        <v>44.915694614056527</v>
      </c>
      <c r="AK105" s="36">
        <v>4.4249999999999998</v>
      </c>
      <c r="AL105" s="37">
        <v>1</v>
      </c>
      <c r="AM105" s="37">
        <v>1</v>
      </c>
      <c r="AN105" s="36">
        <f t="shared" si="65"/>
        <v>1</v>
      </c>
      <c r="AO105" s="36">
        <f t="shared" si="66"/>
        <v>2.7124999999999999</v>
      </c>
      <c r="AP105" s="30">
        <f t="shared" si="67"/>
        <v>19.837499999999999</v>
      </c>
      <c r="AQ105" s="33">
        <f>'WSKAŹNIK BUDOWA DANE'!AQ105</f>
        <v>44.865853658536587</v>
      </c>
      <c r="AR105" s="38">
        <v>2.3417652478412199E-2</v>
      </c>
      <c r="AS105" s="39">
        <v>17.1873664236617</v>
      </c>
      <c r="AT105" s="40">
        <v>1.9376915892558899</v>
      </c>
      <c r="AU105" s="32">
        <v>9.9466453312644401</v>
      </c>
      <c r="AV105" s="41">
        <f t="shared" si="68"/>
        <v>13.075038737787581</v>
      </c>
      <c r="AW105" s="30">
        <f t="shared" si="69"/>
        <v>13.122696922993594</v>
      </c>
    </row>
    <row r="106" spans="1:49" x14ac:dyDescent="0.3">
      <c r="A106" s="26">
        <v>99</v>
      </c>
      <c r="B106" s="26">
        <v>1020031</v>
      </c>
      <c r="C106" s="27" t="s">
        <v>164</v>
      </c>
      <c r="D106" s="44">
        <v>57234</v>
      </c>
      <c r="E106" s="29">
        <f t="shared" si="54"/>
        <v>1</v>
      </c>
      <c r="F106" s="48">
        <f t="shared" si="55"/>
        <v>3.5561260611016015</v>
      </c>
      <c r="G106" s="30">
        <f t="shared" si="56"/>
        <v>1</v>
      </c>
      <c r="H106" s="31">
        <f t="shared" si="39"/>
        <v>3.0793651918998197</v>
      </c>
      <c r="I106" s="32">
        <f>1+99*(('WSKAŹNIK BUDOWA DANE'!I106-'WSKAŹNIK BUDOWA DANE'!I$110)/('WSKAŹNIK BUDOWA DANE'!I$111-'WSKAŹNIK BUDOWA DANE'!I$110))</f>
        <v>19.546131053322846</v>
      </c>
      <c r="J106" s="32">
        <f>1+99*(('WSKAŹNIK BUDOWA DANE'!J106-'WSKAŹNIK BUDOWA DANE'!J$110)/('WSKAŹNIK BUDOWA DANE'!J$111-'WSKAŹNIK BUDOWA DANE'!J$110))</f>
        <v>38.355487996645351</v>
      </c>
      <c r="K106" s="33">
        <f t="shared" si="57"/>
        <v>27.380675575971122</v>
      </c>
      <c r="L106" s="32">
        <f>1+99*(('WSKAŹNIK BUDOWA DANE'!L106-'WSKAŹNIK BUDOWA DANE'!L$110)/('WSKAŹNIK BUDOWA DANE'!L$111-'WSKAŹNIK BUDOWA DANE'!L$110))</f>
        <v>1</v>
      </c>
      <c r="M106" s="32">
        <f>1+99*(('WSKAŹNIK BUDOWA DANE'!M106-'WSKAŹNIK BUDOWA DANE'!M$110)/('WSKAŹNIK BUDOWA DANE'!M$111-'WSKAŹNIK BUDOWA DANE'!M$110))</f>
        <v>1</v>
      </c>
      <c r="N106" s="32">
        <f>1+99*(('WSKAŹNIK BUDOWA DANE'!N106-'WSKAŹNIK BUDOWA DANE'!N$110)/('WSKAŹNIK BUDOWA DANE'!N$111-'WSKAŹNIK BUDOWA DANE'!N$110))</f>
        <v>23.343156349832537</v>
      </c>
      <c r="O106" s="32">
        <f>1+99*(('WSKAŹNIK BUDOWA DANE'!O106-'WSKAŹNIK BUDOWA DANE'!O$110)/('WSKAŹNIK BUDOWA DANE'!O$111-'WSKAŹNIK BUDOWA DANE'!O$110))</f>
        <v>44.886915083730401</v>
      </c>
      <c r="P106" s="32">
        <f>1+99*(('WSKAŹNIK BUDOWA DANE'!P106-'WSKAŹNIK BUDOWA DANE'!P$110)/('WSKAŹNIK BUDOWA DANE'!P$111-'WSKAŹNIK BUDOWA DANE'!P$110))</f>
        <v>1</v>
      </c>
      <c r="Q106" s="32">
        <f>1+99*(('WSKAŹNIK BUDOWA DANE'!Q106-'WSKAŹNIK BUDOWA DANE'!Q$110)/('WSKAŹNIK BUDOWA DANE'!Q$111-'WSKAŹNIK BUDOWA DANE'!Q$110))</f>
        <v>1</v>
      </c>
      <c r="R106" s="32">
        <f>1+99*(('WSKAŹNIK BUDOWA DANE'!R106-'WSKAŹNIK BUDOWA DANE'!R$110)/('WSKAŹNIK BUDOWA DANE'!R$111-'WSKAŹNIK BUDOWA DANE'!R$110))</f>
        <v>1</v>
      </c>
      <c r="S106" s="32">
        <f>1+99*(('WSKAŹNIK BUDOWA DANE'!S106-'WSKAŹNIK BUDOWA DANE'!S$110)/('WSKAŹNIK BUDOWA DANE'!S$111-'WSKAŹNIK BUDOWA DANE'!S$110))</f>
        <v>1</v>
      </c>
      <c r="T106" s="33">
        <f t="shared" si="58"/>
        <v>3.1282583380904327</v>
      </c>
      <c r="U106" s="34">
        <f t="shared" si="59"/>
        <v>1.7413009428885973</v>
      </c>
      <c r="V106" s="34">
        <f>1+99*(('WSKAŹNIK BUDOWA DANE'!V106-'WSKAŹNIK BUDOWA DANE'!V$110)/('WSKAŹNIK BUDOWA DANE'!V$111-'WSKAŹNIK BUDOWA DANE'!V$110))</f>
        <v>1</v>
      </c>
      <c r="W106" s="32">
        <f>1+99*(('WSKAŹNIK BUDOWA DANE'!W106-'WSKAŹNIK BUDOWA DANE'!W$110)/('WSKAŹNIK BUDOWA DANE'!W$111-'WSKAŹNIK BUDOWA DANE'!W$110))</f>
        <v>1</v>
      </c>
      <c r="X106" s="32">
        <f>1+99*(('WSKAŹNIK BUDOWA DANE'!X106-'WSKAŹNIK BUDOWA DANE'!X$110)/('WSKAŹNIK BUDOWA DANE'!X$111-'WSKAŹNIK BUDOWA DANE'!X$110))</f>
        <v>35.569252755234274</v>
      </c>
      <c r="Y106" s="32">
        <f>1+99*(('WSKAŹNIK BUDOWA DANE'!Y106-'WSKAŹNIK BUDOWA DANE'!Y$110)/('WSKAŹNIK BUDOWA DANE'!Y$111-'WSKAŹNIK BUDOWA DANE'!Y$110))</f>
        <v>33.306263455068311</v>
      </c>
      <c r="Z106" s="33">
        <f t="shared" si="60"/>
        <v>34.419164765661399</v>
      </c>
      <c r="AA106" s="33">
        <f t="shared" si="61"/>
        <v>40.293698358412264</v>
      </c>
      <c r="AB106" s="32">
        <f>1+99*(('WSKAŹNIK BUDOWA DANE'!AB106-'WSKAŹNIK BUDOWA DANE'!AB$110)/('WSKAŹNIK BUDOWA DANE'!AB$111-'WSKAŹNIK BUDOWA DANE'!AB$110))</f>
        <v>3.569171714544956</v>
      </c>
      <c r="AC106" s="32">
        <f>1+99*(('WSKAŹNIK BUDOWA DANE'!AC106-'WSKAŹNIK BUDOWA DANE'!AC$110)/('WSKAŹNIK BUDOWA DANE'!AC$111-'WSKAŹNIK BUDOWA DANE'!AC$110))</f>
        <v>1</v>
      </c>
      <c r="AD106" s="32">
        <f>1+99*(('WSKAŹNIK BUDOWA DANE'!AD106-'WSKAŹNIK BUDOWA DANE'!AD$110)/('WSKAŹNIK BUDOWA DANE'!AD$111-'WSKAŹNIK BUDOWA DANE'!AD$110))</f>
        <v>1</v>
      </c>
      <c r="AE106" s="32">
        <f>1+99*(('WSKAŹNIK BUDOWA DANE'!AE106-'WSKAŹNIK BUDOWA DANE'!AE$110)/('WSKAŹNIK BUDOWA DANE'!AE$111-'WSKAŹNIK BUDOWA DANE'!AE$110))</f>
        <v>1</v>
      </c>
      <c r="AF106" s="32">
        <f>1+99*(('WSKAŹNIK BUDOWA DANE'!AF106-'WSKAŹNIK BUDOWA DANE'!AF$110)/('WSKAŹNIK BUDOWA DANE'!AF$111-'WSKAŹNIK BUDOWA DANE'!AF$110))</f>
        <v>1</v>
      </c>
      <c r="AG106" s="33">
        <f t="shared" si="62"/>
        <v>10.554015353523937</v>
      </c>
      <c r="AH106" s="34">
        <f t="shared" si="63"/>
        <v>16.769099971982897</v>
      </c>
      <c r="AI106" s="35">
        <f t="shared" si="47"/>
        <v>13.692286585365856</v>
      </c>
      <c r="AJ106" s="30">
        <f t="shared" si="64"/>
        <v>30.817071630100653</v>
      </c>
      <c r="AK106" s="36">
        <v>4.4249999999999998</v>
      </c>
      <c r="AL106" s="37">
        <v>1</v>
      </c>
      <c r="AM106" s="37">
        <v>1</v>
      </c>
      <c r="AN106" s="36">
        <f t="shared" si="65"/>
        <v>1</v>
      </c>
      <c r="AO106" s="36">
        <f t="shared" si="66"/>
        <v>2.7124999999999999</v>
      </c>
      <c r="AP106" s="30">
        <f t="shared" si="67"/>
        <v>19.837499999999999</v>
      </c>
      <c r="AQ106" s="33">
        <f>'WSKAŹNIK BUDOWA DANE'!AQ106</f>
        <v>29.271341463414636</v>
      </c>
      <c r="AR106" s="38">
        <v>8.7816734455975192E-3</v>
      </c>
      <c r="AS106" s="39">
        <v>7.0702995745569197</v>
      </c>
      <c r="AT106" s="40">
        <v>0.43218947186446499</v>
      </c>
      <c r="AU106" s="32">
        <v>2.9954908934515898</v>
      </c>
      <c r="AV106" s="41">
        <f t="shared" si="68"/>
        <v>4.6020667085082438</v>
      </c>
      <c r="AW106" s="30">
        <f t="shared" si="69"/>
        <v>4.6162834713730518</v>
      </c>
    </row>
    <row r="107" spans="1:49" x14ac:dyDescent="0.3">
      <c r="A107" s="26">
        <v>100</v>
      </c>
      <c r="B107" s="26">
        <v>862011</v>
      </c>
      <c r="C107" s="27" t="s">
        <v>91</v>
      </c>
      <c r="D107" s="44">
        <v>138711</v>
      </c>
      <c r="E107" s="29">
        <f t="shared" si="54"/>
        <v>45.434236874696978</v>
      </c>
      <c r="F107" s="48">
        <f t="shared" si="55"/>
        <v>14.204981033461713</v>
      </c>
      <c r="G107" s="30">
        <f t="shared" si="56"/>
        <v>44.188311051567503</v>
      </c>
      <c r="H107" s="31">
        <f t="shared" si="39"/>
        <v>31.041134155558904</v>
      </c>
      <c r="I107" s="32">
        <f>1+99*(('WSKAŹNIK BUDOWA DANE'!I107-'WSKAŹNIK BUDOWA DANE'!I$110)/('WSKAŹNIK BUDOWA DANE'!I$111-'WSKAŹNIK BUDOWA DANE'!I$110))</f>
        <v>46.064014813702805</v>
      </c>
      <c r="J107" s="32">
        <f>1+99*(('WSKAŹNIK BUDOWA DANE'!J107-'WSKAŹNIK BUDOWA DANE'!J$110)/('WSKAŹNIK BUDOWA DANE'!J$111-'WSKAŹNIK BUDOWA DANE'!J$110))</f>
        <v>1</v>
      </c>
      <c r="K107" s="33">
        <f t="shared" si="57"/>
        <v>6.7870475770914416</v>
      </c>
      <c r="L107" s="32">
        <f>1+99*(('WSKAŹNIK BUDOWA DANE'!L107-'WSKAŹNIK BUDOWA DANE'!L$110)/('WSKAŹNIK BUDOWA DANE'!L$111-'WSKAŹNIK BUDOWA DANE'!L$110))</f>
        <v>15.308156471424002</v>
      </c>
      <c r="M107" s="32">
        <f>1+99*(('WSKAŹNIK BUDOWA DANE'!M107-'WSKAŹNIK BUDOWA DANE'!M$110)/('WSKAŹNIK BUDOWA DANE'!M$111-'WSKAŹNIK BUDOWA DANE'!M$110))</f>
        <v>16.500502844042643</v>
      </c>
      <c r="N107" s="32">
        <f>1+99*(('WSKAŹNIK BUDOWA DANE'!N107-'WSKAŹNIK BUDOWA DANE'!N$110)/('WSKAŹNIK BUDOWA DANE'!N$111-'WSKAŹNIK BUDOWA DANE'!N$110))</f>
        <v>14.828624375784701</v>
      </c>
      <c r="O107" s="32">
        <f>1+99*(('WSKAŹNIK BUDOWA DANE'!O107-'WSKAŹNIK BUDOWA DANE'!O$110)/('WSKAŹNIK BUDOWA DANE'!O$111-'WSKAŹNIK BUDOWA DANE'!O$110))</f>
        <v>13.370418465553264</v>
      </c>
      <c r="P107" s="32">
        <f>1+99*(('WSKAŹNIK BUDOWA DANE'!P107-'WSKAŹNIK BUDOWA DANE'!P$110)/('WSKAŹNIK BUDOWA DANE'!P$111-'WSKAŹNIK BUDOWA DANE'!P$110))</f>
        <v>36.425154050351182</v>
      </c>
      <c r="Q107" s="32">
        <f>1+99*(('WSKAŹNIK BUDOWA DANE'!Q107-'WSKAŹNIK BUDOWA DANE'!Q$110)/('WSKAŹNIK BUDOWA DANE'!Q$111-'WSKAŹNIK BUDOWA DANE'!Q$110))</f>
        <v>23.005233903583729</v>
      </c>
      <c r="R107" s="32">
        <f>1+99*(('WSKAŹNIK BUDOWA DANE'!R107-'WSKAŹNIK BUDOWA DANE'!R$110)/('WSKAŹNIK BUDOWA DANE'!R$111-'WSKAŹNIK BUDOWA DANE'!R$110))</f>
        <v>45.776283063347549</v>
      </c>
      <c r="S107" s="32">
        <f>1+99*(('WSKAŹNIK BUDOWA DANE'!S107-'WSKAŹNIK BUDOWA DANE'!S$110)/('WSKAŹNIK BUDOWA DANE'!S$111-'WSKAŹNIK BUDOWA DANE'!S$110))</f>
        <v>1</v>
      </c>
      <c r="T107" s="33">
        <f t="shared" si="58"/>
        <v>13.301873791168815</v>
      </c>
      <c r="U107" s="34">
        <f t="shared" si="59"/>
        <v>31.01891150712499</v>
      </c>
      <c r="V107" s="34">
        <f>1+99*(('WSKAŹNIK BUDOWA DANE'!V107-'WSKAŹNIK BUDOWA DANE'!V$110)/('WSKAŹNIK BUDOWA DANE'!V$111-'WSKAŹNIK BUDOWA DANE'!V$110))</f>
        <v>24.250754266063975</v>
      </c>
      <c r="W107" s="32">
        <f>1+99*(('WSKAŹNIK BUDOWA DANE'!W107-'WSKAŹNIK BUDOWA DANE'!W$110)/('WSKAŹNIK BUDOWA DANE'!W$111-'WSKAŹNIK BUDOWA DANE'!W$110))</f>
        <v>13.388388388388382</v>
      </c>
      <c r="X107" s="32">
        <f>1+99*(('WSKAŹNIK BUDOWA DANE'!X107-'WSKAŹNIK BUDOWA DANE'!X$110)/('WSKAŹNIK BUDOWA DANE'!X$111-'WSKAŹNIK BUDOWA DANE'!X$110))</f>
        <v>64.556521265210222</v>
      </c>
      <c r="Y107" s="32">
        <f>1+99*(('WSKAŹNIK BUDOWA DANE'!Y107-'WSKAŹNIK BUDOWA DANE'!Y$110)/('WSKAŹNIK BUDOWA DANE'!Y$111-'WSKAŹNIK BUDOWA DANE'!Y$110))</f>
        <v>1</v>
      </c>
      <c r="Z107" s="33">
        <f t="shared" si="60"/>
        <v>8.0347072918190499</v>
      </c>
      <c r="AA107" s="33">
        <f t="shared" si="61"/>
        <v>2.7585382898037398</v>
      </c>
      <c r="AB107" s="32">
        <f>1+99*(('WSKAŹNIK BUDOWA DANE'!AB107-'WSKAŹNIK BUDOWA DANE'!AB$110)/('WSKAŹNIK BUDOWA DANE'!AB$111-'WSKAŹNIK BUDOWA DANE'!AB$110))</f>
        <v>1</v>
      </c>
      <c r="AC107" s="32">
        <f>1+99*(('WSKAŹNIK BUDOWA DANE'!AC107-'WSKAŹNIK BUDOWA DANE'!AC$110)/('WSKAŹNIK BUDOWA DANE'!AC$111-'WSKAŹNIK BUDOWA DANE'!AC$110))</f>
        <v>31.534754661394064</v>
      </c>
      <c r="AD107" s="32">
        <f>1+99*(('WSKAŹNIK BUDOWA DANE'!AD107-'WSKAŹNIK BUDOWA DANE'!AD$110)/('WSKAŹNIK BUDOWA DANE'!AD$111-'WSKAŹNIK BUDOWA DANE'!AD$110))</f>
        <v>8.4740451127819512</v>
      </c>
      <c r="AE107" s="32">
        <f>1+99*(('WSKAŹNIK BUDOWA DANE'!AE107-'WSKAŹNIK BUDOWA DANE'!AE$110)/('WSKAŹNIK BUDOWA DANE'!AE$111-'WSKAŹNIK BUDOWA DANE'!AE$110))</f>
        <v>1.700841879364196</v>
      </c>
      <c r="AF107" s="32">
        <f>1+99*(('WSKAŹNIK BUDOWA DANE'!AF107-'WSKAŹNIK BUDOWA DANE'!AF$110)/('WSKAŹNIK BUDOWA DANE'!AF$111-'WSKAŹNIK BUDOWA DANE'!AF$110))</f>
        <v>24.769307648868256</v>
      </c>
      <c r="AG107" s="33">
        <f t="shared" si="62"/>
        <v>18.522799655726349</v>
      </c>
      <c r="AH107" s="34">
        <f t="shared" si="63"/>
        <v>39.761333173211121</v>
      </c>
      <c r="AI107" s="35">
        <f t="shared" si="47"/>
        <v>15.43048780487805</v>
      </c>
      <c r="AJ107" s="30">
        <f t="shared" si="64"/>
        <v>34.745736303533086</v>
      </c>
      <c r="AK107" s="36">
        <v>1</v>
      </c>
      <c r="AL107" s="37">
        <v>1</v>
      </c>
      <c r="AM107" s="37">
        <v>1</v>
      </c>
      <c r="AN107" s="36">
        <f t="shared" si="65"/>
        <v>1</v>
      </c>
      <c r="AO107" s="36">
        <f t="shared" si="66"/>
        <v>1</v>
      </c>
      <c r="AP107" s="30">
        <f t="shared" si="67"/>
        <v>1</v>
      </c>
      <c r="AQ107" s="33">
        <f>'WSKAŹNIK BUDOWA DANE'!AQ107</f>
        <v>38.326219512195124</v>
      </c>
      <c r="AR107" s="38">
        <v>0.100869645302054</v>
      </c>
      <c r="AS107" s="39">
        <v>70.725772514318905</v>
      </c>
      <c r="AT107" s="40">
        <v>7.5284569256259504</v>
      </c>
      <c r="AU107" s="32">
        <v>35.760141592575302</v>
      </c>
      <c r="AV107" s="41">
        <f t="shared" si="68"/>
        <v>50.290790800665626</v>
      </c>
      <c r="AW107" s="30">
        <f t="shared" si="69"/>
        <v>50.485333417707317</v>
      </c>
    </row>
    <row r="108" spans="1:49" x14ac:dyDescent="0.3">
      <c r="A108" s="26">
        <v>101</v>
      </c>
      <c r="B108" s="26">
        <v>2479011</v>
      </c>
      <c r="C108" s="27" t="s">
        <v>152</v>
      </c>
      <c r="D108" s="44">
        <v>61945</v>
      </c>
      <c r="E108" s="29">
        <f t="shared" si="54"/>
        <v>39.053200607226657</v>
      </c>
      <c r="F108" s="48">
        <f t="shared" si="55"/>
        <v>12.675738391638466</v>
      </c>
      <c r="G108" s="30">
        <f t="shared" si="56"/>
        <v>26.165217018550351</v>
      </c>
      <c r="H108" s="31">
        <f t="shared" si="39"/>
        <v>19.372291844040973</v>
      </c>
      <c r="I108" s="32">
        <f>1+99*(('WSKAŹNIK BUDOWA DANE'!I108-'WSKAŹNIK BUDOWA DANE'!I$110)/('WSKAŹNIK BUDOWA DANE'!I$111-'WSKAŹNIK BUDOWA DANE'!I$110))</f>
        <v>12.423782007758302</v>
      </c>
      <c r="J108" s="32">
        <f>1+99*(('WSKAŹNIK BUDOWA DANE'!J108-'WSKAŹNIK BUDOWA DANE'!J$110)/('WSKAŹNIK BUDOWA DANE'!J$111-'WSKAŹNIK BUDOWA DANE'!J$110))</f>
        <v>35.514553232706426</v>
      </c>
      <c r="K108" s="33">
        <f t="shared" si="57"/>
        <v>21.005358065647737</v>
      </c>
      <c r="L108" s="32">
        <f>1+99*(('WSKAŹNIK BUDOWA DANE'!L108-'WSKAŹNIK BUDOWA DANE'!L$110)/('WSKAŹNIK BUDOWA DANE'!L$111-'WSKAŹNIK BUDOWA DANE'!L$110))</f>
        <v>1</v>
      </c>
      <c r="M108" s="32">
        <f>1+99*(('WSKAŹNIK BUDOWA DANE'!M108-'WSKAŹNIK BUDOWA DANE'!M$110)/('WSKAŹNIK BUDOWA DANE'!M$111-'WSKAŹNIK BUDOWA DANE'!M$110))</f>
        <v>1</v>
      </c>
      <c r="N108" s="32">
        <f>1+99*(('WSKAŹNIK BUDOWA DANE'!N108-'WSKAŹNIK BUDOWA DANE'!N$110)/('WSKAŹNIK BUDOWA DANE'!N$111-'WSKAŹNIK BUDOWA DANE'!N$110))</f>
        <v>73.253753117153593</v>
      </c>
      <c r="O108" s="32">
        <f>1+99*(('WSKAŹNIK BUDOWA DANE'!O108-'WSKAŹNIK BUDOWA DANE'!O$110)/('WSKAŹNIK BUDOWA DANE'!O$111-'WSKAŹNIK BUDOWA DANE'!O$110))</f>
        <v>58.981435818263201</v>
      </c>
      <c r="P108" s="32">
        <f>1+99*(('WSKAŹNIK BUDOWA DANE'!P108-'WSKAŹNIK BUDOWA DANE'!P$110)/('WSKAŹNIK BUDOWA DANE'!P$111-'WSKAŹNIK BUDOWA DANE'!P$110))</f>
        <v>1</v>
      </c>
      <c r="Q108" s="32">
        <f>1+99*(('WSKAŹNIK BUDOWA DANE'!Q108-'WSKAŹNIK BUDOWA DANE'!Q$110)/('WSKAŹNIK BUDOWA DANE'!Q$111-'WSKAŹNIK BUDOWA DANE'!Q$110))</f>
        <v>1</v>
      </c>
      <c r="R108" s="32">
        <f>1+99*(('WSKAŹNIK BUDOWA DANE'!R108-'WSKAŹNIK BUDOWA DANE'!R$110)/('WSKAŹNIK BUDOWA DANE'!R$111-'WSKAŹNIK BUDOWA DANE'!R$110))</f>
        <v>1</v>
      </c>
      <c r="S108" s="32">
        <f>1+99*(('WSKAŹNIK BUDOWA DANE'!S108-'WSKAŹNIK BUDOWA DANE'!S$110)/('WSKAŹNIK BUDOWA DANE'!S$111-'WSKAŹNIK BUDOWA DANE'!S$110))</f>
        <v>39.876019049156568</v>
      </c>
      <c r="T108" s="33">
        <f t="shared" si="58"/>
        <v>5.3546600062903389</v>
      </c>
      <c r="U108" s="34">
        <f t="shared" si="59"/>
        <v>8.1484352897445618</v>
      </c>
      <c r="V108" s="34">
        <f>1+99*(('WSKAŹNIK BUDOWA DANE'!V108-'WSKAŹNIK BUDOWA DANE'!V$110)/('WSKAŹNIK BUDOWA DANE'!V$111-'WSKAŹNIK BUDOWA DANE'!V$110))</f>
        <v>30.751142142222939</v>
      </c>
      <c r="W108" s="32">
        <f>1+99*(('WSKAŹNIK BUDOWA DANE'!W108-'WSKAŹNIK BUDOWA DANE'!W$110)/('WSKAŹNIK BUDOWA DANE'!W$111-'WSKAŹNIK BUDOWA DANE'!W$110))</f>
        <v>1</v>
      </c>
      <c r="X108" s="32">
        <f>1+99*(('WSKAŹNIK BUDOWA DANE'!X108-'WSKAŹNIK BUDOWA DANE'!X$110)/('WSKAŹNIK BUDOWA DANE'!X$111-'WSKAŹNIK BUDOWA DANE'!X$110))</f>
        <v>43.998537584745158</v>
      </c>
      <c r="Y108" s="32">
        <f>1+99*(('WSKAŹNIK BUDOWA DANE'!Y108-'WSKAŹNIK BUDOWA DANE'!Y$110)/('WSKAŹNIK BUDOWA DANE'!Y$111-'WSKAŹNIK BUDOWA DANE'!Y$110))</f>
        <v>42.445870936639835</v>
      </c>
      <c r="Z108" s="33">
        <f t="shared" si="60"/>
        <v>43.215231663419203</v>
      </c>
      <c r="AA108" s="33">
        <f t="shared" si="61"/>
        <v>52.80719344577011</v>
      </c>
      <c r="AB108" s="32">
        <f>1+99*(('WSKAŹNIK BUDOWA DANE'!AB108-'WSKAŹNIK BUDOWA DANE'!AB$110)/('WSKAŹNIK BUDOWA DANE'!AB$111-'WSKAŹNIK BUDOWA DANE'!AB$110))</f>
        <v>8.924107988320392</v>
      </c>
      <c r="AC108" s="32">
        <f>1+99*(('WSKAŹNIK BUDOWA DANE'!AC108-'WSKAŹNIK BUDOWA DANE'!AC$110)/('WSKAŹNIK BUDOWA DANE'!AC$111-'WSKAŹNIK BUDOWA DANE'!AC$110))</f>
        <v>1</v>
      </c>
      <c r="AD108" s="32">
        <f>1+99*(('WSKAŹNIK BUDOWA DANE'!AD108-'WSKAŹNIK BUDOWA DANE'!AD$110)/('WSKAŹNIK BUDOWA DANE'!AD$111-'WSKAŹNIK BUDOWA DANE'!AD$110))</f>
        <v>1</v>
      </c>
      <c r="AE108" s="32">
        <f>1+99*(('WSKAŹNIK BUDOWA DANE'!AE108-'WSKAŹNIK BUDOWA DANE'!AE$110)/('WSKAŹNIK BUDOWA DANE'!AE$111-'WSKAŹNIK BUDOWA DANE'!AE$110))</f>
        <v>8.6535505478867947</v>
      </c>
      <c r="AF108" s="32">
        <f>1+99*(('WSKAŹNIK BUDOWA DANE'!AF108-'WSKAŹNIK BUDOWA DANE'!AF$110)/('WSKAŹNIK BUDOWA DANE'!AF$111-'WSKAŹNIK BUDOWA DANE'!AF$110))</f>
        <v>1</v>
      </c>
      <c r="AG108" s="33">
        <f t="shared" si="62"/>
        <v>14.797923695840305</v>
      </c>
      <c r="AH108" s="34">
        <f t="shared" si="63"/>
        <v>29.013995377698368</v>
      </c>
      <c r="AI108" s="35">
        <f t="shared" si="47"/>
        <v>34.003048780487809</v>
      </c>
      <c r="AJ108" s="30">
        <f t="shared" si="64"/>
        <v>76.723249252537173</v>
      </c>
      <c r="AK108" s="36">
        <v>1</v>
      </c>
      <c r="AL108" s="37">
        <v>10</v>
      </c>
      <c r="AM108" s="37">
        <v>1</v>
      </c>
      <c r="AN108" s="36">
        <f t="shared" si="65"/>
        <v>5.5</v>
      </c>
      <c r="AO108" s="36">
        <f t="shared" si="66"/>
        <v>3.25</v>
      </c>
      <c r="AP108" s="30">
        <f t="shared" si="67"/>
        <v>25.75</v>
      </c>
      <c r="AQ108" s="33">
        <f>'WSKAŹNIK BUDOWA DANE'!AQ108</f>
        <v>78.570121951219519</v>
      </c>
      <c r="AR108" s="38">
        <v>1.3299691675983501E-2</v>
      </c>
      <c r="AS108" s="39">
        <v>10.193363112691801</v>
      </c>
      <c r="AT108" s="40">
        <v>1.7432963152689001</v>
      </c>
      <c r="AU108" s="32">
        <v>9.0490899204452298</v>
      </c>
      <c r="AV108" s="41">
        <f t="shared" si="68"/>
        <v>9.6042000915483623</v>
      </c>
      <c r="AW108" s="30">
        <f t="shared" si="69"/>
        <v>9.6381594493953369</v>
      </c>
    </row>
    <row r="109" spans="1:49" x14ac:dyDescent="0.3">
      <c r="A109" s="66"/>
      <c r="B109" s="45"/>
      <c r="C109" s="46"/>
      <c r="D109" s="28"/>
      <c r="E109" s="47"/>
      <c r="F109" s="48"/>
      <c r="G109" s="31"/>
      <c r="H109" s="31"/>
      <c r="I109" s="32"/>
      <c r="J109" s="32"/>
      <c r="K109" s="33"/>
      <c r="L109" s="32"/>
      <c r="M109" s="32"/>
      <c r="N109" s="32"/>
      <c r="O109" s="32"/>
      <c r="P109" s="32"/>
      <c r="Q109" s="32"/>
      <c r="R109" s="32"/>
      <c r="S109" s="32"/>
      <c r="T109" s="33"/>
      <c r="U109" s="34"/>
      <c r="V109" s="34"/>
      <c r="W109" s="32"/>
      <c r="X109" s="32"/>
      <c r="Y109" s="32"/>
      <c r="Z109" s="33"/>
      <c r="AA109" s="33"/>
      <c r="AB109" s="32"/>
      <c r="AC109" s="32"/>
      <c r="AD109" s="32"/>
      <c r="AE109" s="32"/>
      <c r="AF109" s="32"/>
      <c r="AG109" s="33"/>
      <c r="AH109" s="34"/>
      <c r="AI109" s="35"/>
      <c r="AJ109" s="35"/>
      <c r="AK109" s="36"/>
      <c r="AL109" s="37"/>
      <c r="AM109" s="37"/>
      <c r="AN109" s="36"/>
      <c r="AO109" s="36"/>
      <c r="AP109" s="36"/>
      <c r="AQ109" s="33"/>
      <c r="AR109" s="32"/>
      <c r="AS109" s="32"/>
      <c r="AT109" s="32"/>
      <c r="AU109" s="32"/>
      <c r="AV109" s="41"/>
      <c r="AW109"/>
    </row>
    <row r="110" spans="1:49" x14ac:dyDescent="0.3">
      <c r="A110" s="79" t="s">
        <v>165</v>
      </c>
      <c r="B110" s="79"/>
      <c r="C110" s="79"/>
      <c r="E110" s="49">
        <f t="shared" ref="E110:AW110" si="70">MIN(E8:E108)</f>
        <v>1</v>
      </c>
      <c r="F110" s="50">
        <f t="shared" si="70"/>
        <v>3.5561260611016015</v>
      </c>
      <c r="G110" s="50">
        <f t="shared" si="70"/>
        <v>1</v>
      </c>
      <c r="H110" s="50">
        <f t="shared" si="70"/>
        <v>3.0793651918998197</v>
      </c>
      <c r="I110" s="50">
        <f t="shared" si="70"/>
        <v>1</v>
      </c>
      <c r="J110" s="50">
        <f t="shared" si="70"/>
        <v>1</v>
      </c>
      <c r="K110" s="50">
        <f t="shared" si="70"/>
        <v>1</v>
      </c>
      <c r="L110" s="50">
        <f t="shared" si="70"/>
        <v>1</v>
      </c>
      <c r="M110" s="50">
        <f t="shared" si="70"/>
        <v>1</v>
      </c>
      <c r="N110" s="50">
        <f t="shared" si="70"/>
        <v>1</v>
      </c>
      <c r="O110" s="50">
        <f t="shared" si="70"/>
        <v>1</v>
      </c>
      <c r="P110" s="50">
        <f t="shared" si="70"/>
        <v>1</v>
      </c>
      <c r="Q110" s="50">
        <f t="shared" si="70"/>
        <v>1</v>
      </c>
      <c r="R110" s="50">
        <f t="shared" si="70"/>
        <v>1</v>
      </c>
      <c r="S110" s="50">
        <f t="shared" si="70"/>
        <v>1</v>
      </c>
      <c r="T110" s="50">
        <f t="shared" si="70"/>
        <v>2.8706652291375638</v>
      </c>
      <c r="U110" s="50">
        <f t="shared" si="70"/>
        <v>1</v>
      </c>
      <c r="V110" s="50">
        <f t="shared" si="70"/>
        <v>1</v>
      </c>
      <c r="W110" s="50">
        <f t="shared" si="70"/>
        <v>1</v>
      </c>
      <c r="X110" s="50">
        <f t="shared" si="70"/>
        <v>1</v>
      </c>
      <c r="Y110" s="50">
        <f t="shared" si="70"/>
        <v>1</v>
      </c>
      <c r="Z110" s="50">
        <f t="shared" si="70"/>
        <v>6.798584183814671</v>
      </c>
      <c r="AA110" s="50">
        <f t="shared" si="70"/>
        <v>1</v>
      </c>
      <c r="AB110" s="50">
        <f t="shared" si="70"/>
        <v>1</v>
      </c>
      <c r="AC110" s="50">
        <f t="shared" si="70"/>
        <v>1</v>
      </c>
      <c r="AD110" s="50">
        <f t="shared" si="70"/>
        <v>1</v>
      </c>
      <c r="AE110" s="50">
        <f t="shared" si="70"/>
        <v>1</v>
      </c>
      <c r="AF110" s="50">
        <f t="shared" si="70"/>
        <v>1</v>
      </c>
      <c r="AG110" s="50">
        <f t="shared" si="70"/>
        <v>5.0886673285271682</v>
      </c>
      <c r="AH110" s="50">
        <f t="shared" si="70"/>
        <v>1</v>
      </c>
      <c r="AI110" s="50">
        <f t="shared" si="70"/>
        <v>0.5</v>
      </c>
      <c r="AJ110" s="50">
        <f t="shared" si="70"/>
        <v>1</v>
      </c>
      <c r="AK110" s="50">
        <f t="shared" si="70"/>
        <v>1</v>
      </c>
      <c r="AL110" s="50">
        <f t="shared" si="70"/>
        <v>1</v>
      </c>
      <c r="AM110" s="50">
        <f t="shared" si="70"/>
        <v>1</v>
      </c>
      <c r="AN110" s="50">
        <f t="shared" si="70"/>
        <v>1</v>
      </c>
      <c r="AO110" s="50">
        <f t="shared" si="70"/>
        <v>1</v>
      </c>
      <c r="AP110" s="50">
        <f t="shared" si="70"/>
        <v>1</v>
      </c>
      <c r="AQ110" s="50">
        <f t="shared" si="70"/>
        <v>1</v>
      </c>
      <c r="AR110" s="51">
        <f t="shared" si="70"/>
        <v>0</v>
      </c>
      <c r="AS110" s="50">
        <f t="shared" si="70"/>
        <v>1</v>
      </c>
      <c r="AT110" s="50">
        <f t="shared" si="70"/>
        <v>0</v>
      </c>
      <c r="AU110" s="50">
        <f t="shared" si="70"/>
        <v>1</v>
      </c>
      <c r="AV110" s="50">
        <f t="shared" si="70"/>
        <v>1</v>
      </c>
      <c r="AW110" s="50">
        <f t="shared" si="70"/>
        <v>1</v>
      </c>
    </row>
    <row r="111" spans="1:49" x14ac:dyDescent="0.3">
      <c r="A111" s="79" t="s">
        <v>166</v>
      </c>
      <c r="B111" s="79"/>
      <c r="C111" s="79"/>
      <c r="E111" s="49">
        <f t="shared" ref="E111:AW111" si="71">MAX(E8:E108)</f>
        <v>100</v>
      </c>
      <c r="F111" s="50">
        <f t="shared" si="71"/>
        <v>27.281899618022635</v>
      </c>
      <c r="G111" s="50">
        <f t="shared" si="71"/>
        <v>100</v>
      </c>
      <c r="H111" s="50">
        <f t="shared" si="71"/>
        <v>67.17576211043081</v>
      </c>
      <c r="I111" s="50">
        <f t="shared" si="71"/>
        <v>100</v>
      </c>
      <c r="J111" s="50">
        <f t="shared" si="71"/>
        <v>100</v>
      </c>
      <c r="K111" s="50">
        <f t="shared" si="71"/>
        <v>73.337374997571189</v>
      </c>
      <c r="L111" s="50">
        <f t="shared" si="71"/>
        <v>100</v>
      </c>
      <c r="M111" s="50">
        <f t="shared" si="71"/>
        <v>100</v>
      </c>
      <c r="N111" s="50">
        <f t="shared" si="71"/>
        <v>100</v>
      </c>
      <c r="O111" s="50">
        <f t="shared" si="71"/>
        <v>100</v>
      </c>
      <c r="P111" s="50">
        <f t="shared" si="71"/>
        <v>100</v>
      </c>
      <c r="Q111" s="50">
        <f t="shared" si="71"/>
        <v>100</v>
      </c>
      <c r="R111" s="50">
        <f t="shared" si="71"/>
        <v>100</v>
      </c>
      <c r="S111" s="50">
        <f t="shared" si="71"/>
        <v>100</v>
      </c>
      <c r="T111" s="50">
        <f t="shared" si="71"/>
        <v>37.271967468093997</v>
      </c>
      <c r="U111" s="50">
        <f t="shared" si="71"/>
        <v>100</v>
      </c>
      <c r="V111" s="50">
        <f t="shared" si="71"/>
        <v>100</v>
      </c>
      <c r="W111" s="50">
        <f t="shared" si="71"/>
        <v>100</v>
      </c>
      <c r="X111" s="50">
        <f t="shared" si="71"/>
        <v>100</v>
      </c>
      <c r="Y111" s="50">
        <f t="shared" si="71"/>
        <v>100</v>
      </c>
      <c r="Z111" s="50">
        <f t="shared" si="71"/>
        <v>76.388304465703555</v>
      </c>
      <c r="AA111" s="50">
        <f t="shared" si="71"/>
        <v>100</v>
      </c>
      <c r="AB111" s="50">
        <f t="shared" si="71"/>
        <v>100</v>
      </c>
      <c r="AC111" s="50">
        <f t="shared" si="71"/>
        <v>100</v>
      </c>
      <c r="AD111" s="50">
        <f t="shared" si="71"/>
        <v>100</v>
      </c>
      <c r="AE111" s="50">
        <f t="shared" si="71"/>
        <v>100</v>
      </c>
      <c r="AF111" s="50">
        <f t="shared" si="71"/>
        <v>100</v>
      </c>
      <c r="AG111" s="50">
        <f t="shared" si="71"/>
        <v>39.4006734313487</v>
      </c>
      <c r="AH111" s="50">
        <f t="shared" si="71"/>
        <v>100</v>
      </c>
      <c r="AI111" s="50">
        <f t="shared" si="71"/>
        <v>44.301631097560971</v>
      </c>
      <c r="AJ111" s="50">
        <f t="shared" si="71"/>
        <v>100</v>
      </c>
      <c r="AK111" s="50">
        <f t="shared" si="71"/>
        <v>10</v>
      </c>
      <c r="AL111" s="50">
        <f t="shared" si="71"/>
        <v>10</v>
      </c>
      <c r="AM111" s="50">
        <f t="shared" si="71"/>
        <v>10</v>
      </c>
      <c r="AN111" s="50">
        <f t="shared" si="71"/>
        <v>10</v>
      </c>
      <c r="AO111" s="50">
        <f t="shared" si="71"/>
        <v>10</v>
      </c>
      <c r="AP111" s="50">
        <f t="shared" si="71"/>
        <v>100</v>
      </c>
      <c r="AQ111" s="50">
        <f t="shared" si="71"/>
        <v>100</v>
      </c>
      <c r="AR111" s="51">
        <f t="shared" si="71"/>
        <v>0.14321956609161501</v>
      </c>
      <c r="AS111" s="50">
        <f t="shared" si="71"/>
        <v>100</v>
      </c>
      <c r="AT111" s="50">
        <f t="shared" si="71"/>
        <v>21.441720358129</v>
      </c>
      <c r="AU111" s="50">
        <f t="shared" si="71"/>
        <v>100</v>
      </c>
      <c r="AV111" s="50">
        <f t="shared" si="71"/>
        <v>99.610799447897918</v>
      </c>
      <c r="AW111" s="50">
        <f t="shared" si="71"/>
        <v>100</v>
      </c>
    </row>
    <row r="112" spans="1:49" x14ac:dyDescent="0.3">
      <c r="AK112" s="36"/>
      <c r="AL112" s="37"/>
      <c r="AM112" s="37"/>
    </row>
    <row r="113" spans="37:39" x14ac:dyDescent="0.3">
      <c r="AK113" s="36"/>
      <c r="AL113" s="37"/>
      <c r="AM113" s="37"/>
    </row>
    <row r="114" spans="37:39" x14ac:dyDescent="0.3">
      <c r="AK114" s="36"/>
      <c r="AL114" s="37"/>
      <c r="AM114" s="37"/>
    </row>
    <row r="115" spans="37:39" x14ac:dyDescent="0.3">
      <c r="AK115" s="36"/>
      <c r="AL115" s="37"/>
      <c r="AM115" s="37"/>
    </row>
    <row r="116" spans="37:39" x14ac:dyDescent="0.3">
      <c r="AK116" s="36"/>
      <c r="AL116" s="37"/>
      <c r="AM116" s="37"/>
    </row>
    <row r="117" spans="37:39" x14ac:dyDescent="0.3">
      <c r="AK117" s="36"/>
      <c r="AL117" s="37"/>
      <c r="AM117" s="37"/>
    </row>
    <row r="118" spans="37:39" x14ac:dyDescent="0.3">
      <c r="AK118" s="36"/>
      <c r="AL118" s="37"/>
      <c r="AM118" s="37"/>
    </row>
    <row r="119" spans="37:39" x14ac:dyDescent="0.3">
      <c r="AK119" s="36"/>
      <c r="AL119" s="37"/>
      <c r="AM119" s="37"/>
    </row>
    <row r="120" spans="37:39" x14ac:dyDescent="0.3">
      <c r="AK120" s="36"/>
      <c r="AL120" s="37"/>
      <c r="AM120" s="37"/>
    </row>
    <row r="121" spans="37:39" x14ac:dyDescent="0.3">
      <c r="AK121" s="36"/>
      <c r="AL121" s="37"/>
      <c r="AM121" s="37"/>
    </row>
    <row r="122" spans="37:39" x14ac:dyDescent="0.3">
      <c r="AK122" s="36"/>
      <c r="AL122" s="37"/>
      <c r="AM122" s="37"/>
    </row>
    <row r="123" spans="37:39" x14ac:dyDescent="0.3">
      <c r="AK123" s="36"/>
      <c r="AL123" s="37"/>
      <c r="AM123" s="37"/>
    </row>
    <row r="124" spans="37:39" x14ac:dyDescent="0.3">
      <c r="AK124" s="36"/>
      <c r="AL124" s="37"/>
      <c r="AM124" s="37"/>
    </row>
    <row r="125" spans="37:39" x14ac:dyDescent="0.3">
      <c r="AK125" s="36"/>
      <c r="AL125" s="37"/>
      <c r="AM125" s="37"/>
    </row>
    <row r="126" spans="37:39" x14ac:dyDescent="0.3">
      <c r="AK126" s="36"/>
      <c r="AL126" s="37"/>
      <c r="AM126" s="37"/>
    </row>
    <row r="127" spans="37:39" x14ac:dyDescent="0.3">
      <c r="AK127" s="36"/>
      <c r="AL127" s="37"/>
      <c r="AM127" s="37"/>
    </row>
    <row r="128" spans="37:39" x14ac:dyDescent="0.3">
      <c r="AK128" s="36"/>
      <c r="AL128" s="37"/>
      <c r="AM128" s="37"/>
    </row>
    <row r="129" spans="37:39" x14ac:dyDescent="0.3">
      <c r="AK129" s="36"/>
      <c r="AL129" s="37"/>
      <c r="AM129" s="37"/>
    </row>
    <row r="130" spans="37:39" x14ac:dyDescent="0.3">
      <c r="AK130" s="36"/>
      <c r="AL130" s="37"/>
      <c r="AM130" s="37"/>
    </row>
    <row r="131" spans="37:39" x14ac:dyDescent="0.3">
      <c r="AK131" s="36"/>
      <c r="AL131" s="37"/>
      <c r="AM131" s="37"/>
    </row>
    <row r="132" spans="37:39" x14ac:dyDescent="0.3">
      <c r="AK132" s="36"/>
      <c r="AL132" s="37"/>
      <c r="AM132" s="37"/>
    </row>
    <row r="133" spans="37:39" x14ac:dyDescent="0.3">
      <c r="AK133" s="36"/>
      <c r="AL133" s="37"/>
      <c r="AM133" s="37"/>
    </row>
    <row r="134" spans="37:39" x14ac:dyDescent="0.3">
      <c r="AK134" s="36"/>
      <c r="AL134" s="37"/>
      <c r="AM134" s="37"/>
    </row>
    <row r="135" spans="37:39" x14ac:dyDescent="0.3">
      <c r="AK135" s="36"/>
      <c r="AL135" s="37"/>
      <c r="AM135" s="37"/>
    </row>
    <row r="136" spans="37:39" x14ac:dyDescent="0.3">
      <c r="AK136" s="36"/>
      <c r="AL136" s="37"/>
      <c r="AM136" s="37"/>
    </row>
    <row r="137" spans="37:39" x14ac:dyDescent="0.3">
      <c r="AK137" s="36"/>
      <c r="AL137" s="37"/>
      <c r="AM137" s="37"/>
    </row>
    <row r="138" spans="37:39" x14ac:dyDescent="0.3">
      <c r="AK138" s="36"/>
      <c r="AL138" s="37"/>
      <c r="AM138" s="37"/>
    </row>
    <row r="139" spans="37:39" x14ac:dyDescent="0.3">
      <c r="AK139" s="36"/>
      <c r="AL139" s="37"/>
      <c r="AM139" s="37"/>
    </row>
    <row r="140" spans="37:39" x14ac:dyDescent="0.3">
      <c r="AK140" s="36"/>
      <c r="AL140" s="37"/>
      <c r="AM140" s="37"/>
    </row>
    <row r="141" spans="37:39" x14ac:dyDescent="0.3">
      <c r="AK141" s="36"/>
      <c r="AL141" s="37"/>
      <c r="AM141" s="37"/>
    </row>
    <row r="142" spans="37:39" x14ac:dyDescent="0.3">
      <c r="AK142" s="36"/>
      <c r="AL142" s="37"/>
      <c r="AM142" s="37"/>
    </row>
    <row r="143" spans="37:39" x14ac:dyDescent="0.3">
      <c r="AK143" s="36"/>
      <c r="AL143" s="37"/>
      <c r="AM143" s="37"/>
    </row>
    <row r="144" spans="37:39" x14ac:dyDescent="0.3">
      <c r="AK144" s="36"/>
      <c r="AL144" s="37"/>
      <c r="AM144" s="37"/>
    </row>
    <row r="145" spans="37:39" x14ac:dyDescent="0.3">
      <c r="AK145" s="36"/>
      <c r="AL145" s="37"/>
      <c r="AM145" s="37"/>
    </row>
    <row r="146" spans="37:39" x14ac:dyDescent="0.3">
      <c r="AK146" s="36"/>
      <c r="AL146" s="37"/>
      <c r="AM146" s="37"/>
    </row>
    <row r="147" spans="37:39" x14ac:dyDescent="0.3">
      <c r="AK147" s="36"/>
      <c r="AL147" s="37"/>
      <c r="AM147" s="37"/>
    </row>
    <row r="148" spans="37:39" x14ac:dyDescent="0.3">
      <c r="AK148" s="36"/>
      <c r="AL148" s="37"/>
      <c r="AM148" s="37"/>
    </row>
    <row r="149" spans="37:39" x14ac:dyDescent="0.3">
      <c r="AK149" s="36"/>
      <c r="AL149" s="37"/>
      <c r="AM149" s="37"/>
    </row>
    <row r="150" spans="37:39" x14ac:dyDescent="0.3">
      <c r="AK150" s="36"/>
      <c r="AL150" s="37"/>
      <c r="AM150" s="37"/>
    </row>
    <row r="151" spans="37:39" x14ac:dyDescent="0.3">
      <c r="AK151" s="36"/>
      <c r="AL151" s="37"/>
      <c r="AM151" s="37"/>
    </row>
  </sheetData>
  <mergeCells count="31">
    <mergeCell ref="A110:C110"/>
    <mergeCell ref="A111:C111"/>
    <mergeCell ref="AQ3:AQ5"/>
    <mergeCell ref="AR3:AW3"/>
    <mergeCell ref="I4:K4"/>
    <mergeCell ref="T4:T5"/>
    <mergeCell ref="U4:U5"/>
    <mergeCell ref="X4:AA4"/>
    <mergeCell ref="AG4:AG5"/>
    <mergeCell ref="AH4:AH5"/>
    <mergeCell ref="AL4:AN4"/>
    <mergeCell ref="AO4:AO5"/>
    <mergeCell ref="B3:B6"/>
    <mergeCell ref="C3:C6"/>
    <mergeCell ref="D3:D4"/>
    <mergeCell ref="G3:G5"/>
    <mergeCell ref="H3:H5"/>
    <mergeCell ref="I3:U3"/>
    <mergeCell ref="E1:AW1"/>
    <mergeCell ref="E2:E5"/>
    <mergeCell ref="F2:F6"/>
    <mergeCell ref="G2:AH2"/>
    <mergeCell ref="AI2:AQ2"/>
    <mergeCell ref="AR2:AW2"/>
    <mergeCell ref="W3:AH3"/>
    <mergeCell ref="AI3:AI5"/>
    <mergeCell ref="AJ3:AJ5"/>
    <mergeCell ref="AK3:AN3"/>
    <mergeCell ref="AR4:AW4"/>
    <mergeCell ref="AR5:AS5"/>
    <mergeCell ref="AT5:AU5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1"/>
  <sheetViews>
    <sheetView topLeftCell="B1" workbookViewId="0">
      <pane xSplit="2" ySplit="7" topLeftCell="M8" activePane="bottomRight" state="frozen"/>
      <selection activeCell="B1" sqref="B1"/>
      <selection pane="topRight" activeCell="D1" sqref="D1"/>
      <selection pane="bottomLeft" activeCell="B8" sqref="B8"/>
      <selection pane="bottomRight" activeCell="V8" sqref="V8"/>
    </sheetView>
  </sheetViews>
  <sheetFormatPr defaultColWidth="8.77734375" defaultRowHeight="14.4" x14ac:dyDescent="0.3"/>
  <cols>
    <col min="1" max="1" width="9.6640625" style="42" customWidth="1"/>
    <col min="2" max="2" width="12" style="42" customWidth="1"/>
    <col min="3" max="3" width="26.44140625" style="42" customWidth="1"/>
    <col min="4" max="4" width="9.77734375" style="42" customWidth="1"/>
    <col min="5" max="5" width="31" style="52" customWidth="1"/>
    <col min="6" max="6" width="22.6640625" style="42" customWidth="1"/>
    <col min="7" max="7" width="19.77734375" style="53" customWidth="1"/>
    <col min="8" max="8" width="22" style="53" customWidth="1"/>
    <col min="9" max="9" width="15.109375" style="42" customWidth="1"/>
    <col min="10" max="10" width="15" style="42" customWidth="1"/>
    <col min="11" max="11" width="11.109375" style="54" customWidth="1"/>
    <col min="12" max="12" width="14.77734375" style="42" customWidth="1"/>
    <col min="13" max="13" width="15.109375" style="22" customWidth="1"/>
    <col min="14" max="14" width="9.77734375" style="42" customWidth="1"/>
    <col min="15" max="15" width="10.44140625" style="76" customWidth="1"/>
    <col min="16" max="16" width="14.77734375" style="42" customWidth="1"/>
    <col min="17" max="19" width="9.6640625" style="42" customWidth="1"/>
    <col min="20" max="20" width="11.109375" style="54" customWidth="1"/>
    <col min="21" max="21" width="11.109375" style="55" customWidth="1"/>
    <col min="22" max="22" width="47.33203125" style="55" customWidth="1"/>
    <col min="23" max="23" width="12.44140625" style="42" customWidth="1"/>
    <col min="24" max="24" width="10.44140625" style="76" customWidth="1"/>
    <col min="25" max="25" width="15.109375" style="76" customWidth="1"/>
    <col min="26" max="27" width="15.109375" style="54" customWidth="1"/>
    <col min="28" max="28" width="12" style="42" customWidth="1"/>
    <col min="29" max="29" width="10.44140625" style="42" customWidth="1"/>
    <col min="30" max="30" width="12.44140625" style="42" customWidth="1"/>
    <col min="31" max="31" width="13.44140625" style="42" customWidth="1"/>
    <col min="32" max="32" width="10.44140625" style="42" customWidth="1"/>
    <col min="33" max="33" width="11.109375" style="54" customWidth="1"/>
    <col min="34" max="34" width="11.109375" style="55" customWidth="1"/>
    <col min="35" max="36" width="18.44140625" style="53" customWidth="1"/>
    <col min="37" max="37" width="33.109375" style="56" customWidth="1"/>
    <col min="38" max="38" width="24.6640625" style="42" customWidth="1"/>
    <col min="39" max="39" width="18.44140625" style="42" customWidth="1"/>
    <col min="40" max="42" width="18.44140625" style="54" customWidth="1"/>
    <col min="43" max="43" width="19.33203125" style="54" customWidth="1"/>
    <col min="44" max="45" width="25.33203125" style="22" customWidth="1"/>
    <col min="46" max="47" width="36.6640625" style="22" customWidth="1"/>
    <col min="48" max="48" width="17.33203125" style="53" customWidth="1"/>
    <col min="49" max="49" width="18.33203125" style="53" customWidth="1"/>
    <col min="50" max="1024" width="9.77734375" customWidth="1"/>
  </cols>
  <sheetData>
    <row r="1" spans="1:49" x14ac:dyDescent="0.3">
      <c r="A1"/>
      <c r="B1"/>
      <c r="C1"/>
      <c r="D1"/>
      <c r="E1" s="79" t="s">
        <v>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49" ht="15" customHeight="1" x14ac:dyDescent="0.3">
      <c r="A2"/>
      <c r="B2"/>
      <c r="C2"/>
      <c r="D2"/>
      <c r="E2" s="91" t="s">
        <v>171</v>
      </c>
      <c r="F2" s="88" t="s">
        <v>2</v>
      </c>
      <c r="G2" s="92" t="s">
        <v>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3" t="s">
        <v>4</v>
      </c>
      <c r="AJ2" s="93"/>
      <c r="AK2" s="93"/>
      <c r="AL2" s="93"/>
      <c r="AM2" s="93"/>
      <c r="AN2" s="93"/>
      <c r="AO2" s="93"/>
      <c r="AP2" s="93"/>
      <c r="AQ2" s="93"/>
      <c r="AR2" s="94" t="s">
        <v>5</v>
      </c>
      <c r="AS2" s="94"/>
      <c r="AT2" s="94"/>
      <c r="AU2" s="94"/>
      <c r="AV2" s="94"/>
      <c r="AW2" s="94"/>
    </row>
    <row r="3" spans="1:49" ht="30" customHeight="1" x14ac:dyDescent="0.3">
      <c r="A3" s="63"/>
      <c r="B3" s="88" t="s">
        <v>6</v>
      </c>
      <c r="C3" s="89"/>
      <c r="D3" s="88" t="s">
        <v>7</v>
      </c>
      <c r="E3" s="91"/>
      <c r="F3" s="88"/>
      <c r="G3" s="90" t="s">
        <v>8</v>
      </c>
      <c r="H3" s="90" t="s">
        <v>9</v>
      </c>
      <c r="I3" s="82" t="s">
        <v>10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2" t="s">
        <v>11</v>
      </c>
      <c r="W3" s="82" t="s">
        <v>12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95" t="s">
        <v>13</v>
      </c>
      <c r="AJ3" s="95" t="s">
        <v>14</v>
      </c>
      <c r="AK3" s="96" t="s">
        <v>15</v>
      </c>
      <c r="AL3" s="96"/>
      <c r="AM3" s="96"/>
      <c r="AN3" s="96"/>
      <c r="AO3" s="3"/>
      <c r="AP3" s="3"/>
      <c r="AQ3" s="80" t="s">
        <v>16</v>
      </c>
      <c r="AR3" s="81" t="s">
        <v>17</v>
      </c>
      <c r="AS3" s="81"/>
      <c r="AT3" s="81"/>
      <c r="AU3" s="81"/>
      <c r="AV3" s="81"/>
      <c r="AW3" s="81"/>
    </row>
    <row r="4" spans="1:49" ht="19.5" customHeight="1" x14ac:dyDescent="0.3">
      <c r="A4" s="63"/>
      <c r="B4" s="88"/>
      <c r="C4" s="89"/>
      <c r="D4" s="88"/>
      <c r="E4" s="91"/>
      <c r="F4" s="88"/>
      <c r="G4" s="90"/>
      <c r="H4" s="90"/>
      <c r="I4" s="82" t="s">
        <v>18</v>
      </c>
      <c r="J4" s="82"/>
      <c r="K4" s="82"/>
      <c r="L4" s="1" t="s">
        <v>19</v>
      </c>
      <c r="M4" s="5" t="s">
        <v>20</v>
      </c>
      <c r="N4" s="1" t="s">
        <v>21</v>
      </c>
      <c r="O4" s="70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83" t="s">
        <v>27</v>
      </c>
      <c r="U4" s="84" t="s">
        <v>28</v>
      </c>
      <c r="V4" s="6" t="s">
        <v>167</v>
      </c>
      <c r="W4" s="7" t="s">
        <v>19</v>
      </c>
      <c r="X4" s="85" t="s">
        <v>22</v>
      </c>
      <c r="Y4" s="85"/>
      <c r="Z4" s="85"/>
      <c r="AA4" s="85"/>
      <c r="AB4" s="7" t="s">
        <v>18</v>
      </c>
      <c r="AC4" s="7" t="s">
        <v>25</v>
      </c>
      <c r="AD4" s="7" t="s">
        <v>20</v>
      </c>
      <c r="AE4" s="7" t="s">
        <v>26</v>
      </c>
      <c r="AF4" s="5" t="s">
        <v>24</v>
      </c>
      <c r="AG4" s="83" t="s">
        <v>29</v>
      </c>
      <c r="AH4" s="84" t="s">
        <v>28</v>
      </c>
      <c r="AI4" s="95"/>
      <c r="AJ4" s="95"/>
      <c r="AK4" s="8" t="s">
        <v>30</v>
      </c>
      <c r="AL4" s="86" t="s">
        <v>31</v>
      </c>
      <c r="AM4" s="86"/>
      <c r="AN4" s="86"/>
      <c r="AO4" s="87" t="s">
        <v>32</v>
      </c>
      <c r="AP4" s="10"/>
      <c r="AQ4" s="80"/>
      <c r="AR4" s="81" t="s">
        <v>33</v>
      </c>
      <c r="AS4" s="81"/>
      <c r="AT4" s="81"/>
      <c r="AU4" s="81"/>
      <c r="AV4" s="81"/>
      <c r="AW4" s="81"/>
    </row>
    <row r="5" spans="1:49" ht="109.95" customHeight="1" x14ac:dyDescent="0.3">
      <c r="A5" s="63"/>
      <c r="B5" s="88"/>
      <c r="C5" s="89"/>
      <c r="D5" s="11" t="s">
        <v>34</v>
      </c>
      <c r="E5" s="91"/>
      <c r="F5" s="88"/>
      <c r="G5" s="90"/>
      <c r="H5" s="90"/>
      <c r="I5" s="12" t="s">
        <v>35</v>
      </c>
      <c r="J5" s="12" t="s">
        <v>36</v>
      </c>
      <c r="K5" s="4" t="s">
        <v>27</v>
      </c>
      <c r="L5" s="5" t="s">
        <v>168</v>
      </c>
      <c r="M5" s="5" t="s">
        <v>37</v>
      </c>
      <c r="N5" s="5" t="s">
        <v>38</v>
      </c>
      <c r="O5" s="71" t="s">
        <v>169</v>
      </c>
      <c r="P5" s="5" t="s">
        <v>39</v>
      </c>
      <c r="Q5" s="5" t="s">
        <v>40</v>
      </c>
      <c r="R5" s="5" t="s">
        <v>41</v>
      </c>
      <c r="S5" s="5" t="s">
        <v>41</v>
      </c>
      <c r="T5" s="83"/>
      <c r="U5" s="84"/>
      <c r="V5" s="13" t="s">
        <v>28</v>
      </c>
      <c r="W5" s="5" t="s">
        <v>42</v>
      </c>
      <c r="X5" s="77" t="s">
        <v>43</v>
      </c>
      <c r="Y5" s="77" t="s">
        <v>44</v>
      </c>
      <c r="Z5" s="4" t="s">
        <v>45</v>
      </c>
      <c r="AA5" s="14" t="s">
        <v>28</v>
      </c>
      <c r="AB5" s="5" t="s">
        <v>46</v>
      </c>
      <c r="AC5" s="5" t="s">
        <v>47</v>
      </c>
      <c r="AD5" s="5" t="s">
        <v>48</v>
      </c>
      <c r="AE5" s="5" t="s">
        <v>49</v>
      </c>
      <c r="AF5" s="5" t="s">
        <v>50</v>
      </c>
      <c r="AG5" s="83"/>
      <c r="AH5" s="84"/>
      <c r="AI5" s="95"/>
      <c r="AJ5" s="95"/>
      <c r="AK5" s="15" t="s">
        <v>51</v>
      </c>
      <c r="AL5" s="12" t="s">
        <v>52</v>
      </c>
      <c r="AM5" s="12" t="s">
        <v>53</v>
      </c>
      <c r="AN5" s="16" t="s">
        <v>32</v>
      </c>
      <c r="AO5" s="87"/>
      <c r="AP5" s="9" t="s">
        <v>28</v>
      </c>
      <c r="AQ5" s="80"/>
      <c r="AR5" s="97" t="s">
        <v>54</v>
      </c>
      <c r="AS5" s="97"/>
      <c r="AT5" s="98" t="s">
        <v>55</v>
      </c>
      <c r="AU5" s="98"/>
      <c r="AV5" s="17" t="s">
        <v>56</v>
      </c>
      <c r="AW5" s="17" t="s">
        <v>57</v>
      </c>
    </row>
    <row r="6" spans="1:49" x14ac:dyDescent="0.3">
      <c r="A6" s="64"/>
      <c r="B6" s="88"/>
      <c r="C6" s="89"/>
      <c r="D6" s="18"/>
      <c r="E6" s="19"/>
      <c r="F6" s="88"/>
      <c r="G6" s="20"/>
      <c r="H6" s="20"/>
      <c r="I6" s="18"/>
      <c r="J6" s="18"/>
      <c r="K6" s="8"/>
      <c r="L6" s="18"/>
      <c r="M6" s="18"/>
      <c r="N6" s="18"/>
      <c r="O6" s="72"/>
      <c r="P6" s="18"/>
      <c r="Q6" s="18"/>
      <c r="R6" s="18"/>
      <c r="S6" s="18"/>
      <c r="T6" s="8"/>
      <c r="U6" s="21"/>
      <c r="V6" s="21"/>
      <c r="W6" s="18"/>
      <c r="X6" s="72"/>
      <c r="Y6" s="72"/>
      <c r="Z6" s="8"/>
      <c r="AA6" s="8"/>
      <c r="AB6" s="18"/>
      <c r="AC6" s="18"/>
      <c r="AD6" s="18"/>
      <c r="AE6" s="18"/>
      <c r="AF6" s="18"/>
      <c r="AG6" s="8"/>
      <c r="AH6" s="21"/>
      <c r="AI6"/>
      <c r="AJ6"/>
      <c r="AK6" s="8"/>
      <c r="AL6" s="18"/>
      <c r="AM6" s="18"/>
      <c r="AN6" s="8"/>
      <c r="AO6" s="8"/>
      <c r="AP6" s="8"/>
      <c r="AQ6" s="8"/>
      <c r="AR6" s="22" t="s">
        <v>58</v>
      </c>
      <c r="AS6" s="22" t="s">
        <v>59</v>
      </c>
      <c r="AT6" s="22" t="s">
        <v>60</v>
      </c>
      <c r="AU6" s="22" t="s">
        <v>59</v>
      </c>
      <c r="AV6"/>
      <c r="AW6"/>
    </row>
    <row r="7" spans="1:49" s="25" customFormat="1" x14ac:dyDescent="0.3">
      <c r="A7" s="65" t="s">
        <v>170</v>
      </c>
      <c r="B7" s="23" t="s">
        <v>61</v>
      </c>
      <c r="C7" s="23" t="s">
        <v>62</v>
      </c>
      <c r="D7" s="24"/>
      <c r="E7" s="24" t="s">
        <v>63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73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  <c r="X7" s="73">
        <v>19</v>
      </c>
      <c r="Y7" s="73">
        <v>20</v>
      </c>
      <c r="Z7" s="24">
        <v>21</v>
      </c>
      <c r="AA7" s="24">
        <v>22</v>
      </c>
      <c r="AB7" s="24">
        <v>23</v>
      </c>
      <c r="AC7" s="24">
        <v>24</v>
      </c>
      <c r="AD7" s="24">
        <v>25</v>
      </c>
      <c r="AE7" s="24">
        <v>26</v>
      </c>
      <c r="AF7" s="24">
        <v>27</v>
      </c>
      <c r="AG7" s="24">
        <v>28</v>
      </c>
      <c r="AH7" s="24">
        <v>29</v>
      </c>
      <c r="AI7" s="24">
        <v>30</v>
      </c>
      <c r="AJ7" s="24">
        <v>31</v>
      </c>
      <c r="AK7" s="24">
        <v>32</v>
      </c>
      <c r="AL7" s="24">
        <v>33</v>
      </c>
      <c r="AM7" s="24">
        <v>34</v>
      </c>
      <c r="AN7" s="24">
        <v>35</v>
      </c>
      <c r="AO7" s="24">
        <v>36</v>
      </c>
      <c r="AP7" s="24">
        <v>37</v>
      </c>
      <c r="AQ7" s="24">
        <v>38</v>
      </c>
      <c r="AR7" s="24">
        <v>39</v>
      </c>
      <c r="AS7" s="24">
        <v>40</v>
      </c>
      <c r="AT7" s="24">
        <v>41</v>
      </c>
      <c r="AU7" s="24">
        <v>42</v>
      </c>
      <c r="AV7" s="24">
        <v>43</v>
      </c>
      <c r="AW7" s="24">
        <v>44</v>
      </c>
    </row>
    <row r="8" spans="1:49" x14ac:dyDescent="0.3">
      <c r="A8" s="26">
        <v>1</v>
      </c>
      <c r="B8" s="26">
        <v>1001011</v>
      </c>
      <c r="C8" s="27" t="s">
        <v>111</v>
      </c>
      <c r="D8" s="44">
        <v>58667</v>
      </c>
      <c r="E8" s="47" t="e">
        <f t="shared" ref="E8:E39" si="0">1+99*((F8-F$110)/(F$111-F$110))</f>
        <v>#NUM!</v>
      </c>
      <c r="F8" s="48" t="e">
        <f t="shared" ref="F8:F39" si="1">((0.5*G8)+(0.3*AJ8)+(0.2*AW8))/3</f>
        <v>#NUM!</v>
      </c>
      <c r="G8" s="30" t="e">
        <f t="shared" ref="G8:G39" si="2">1+99*((H8-H$110)/(H$111-H$110))</f>
        <v>#NUM!</v>
      </c>
      <c r="H8" s="31" t="e">
        <f t="shared" ref="H8:H39" si="3">GEOMEAN(U8,V8,AH8)</f>
        <v>#NUM!</v>
      </c>
      <c r="I8" s="32">
        <v>40.908858472395004</v>
      </c>
      <c r="J8" s="32">
        <v>1.70453576968313</v>
      </c>
      <c r="K8" s="33">
        <f t="shared" ref="K8:K39" si="4">GEOMEAN(I8:J8)</f>
        <v>8.3504857680917013</v>
      </c>
      <c r="L8" s="32">
        <v>0</v>
      </c>
      <c r="M8" s="32">
        <v>0.85226788484156302</v>
      </c>
      <c r="N8" s="32">
        <v>5.1136073090493799</v>
      </c>
      <c r="O8" s="74">
        <v>8.5226788484156337</v>
      </c>
      <c r="P8" s="32">
        <v>0</v>
      </c>
      <c r="Q8" s="32">
        <v>0</v>
      </c>
      <c r="R8" s="32">
        <v>0</v>
      </c>
      <c r="S8" s="32">
        <v>1.70453576968313</v>
      </c>
      <c r="T8" s="33" t="e">
        <f t="shared" ref="T8:T39" si="5">GEOMEAN(K8:S8)</f>
        <v>#NUM!</v>
      </c>
      <c r="U8" s="34" t="e">
        <f t="shared" ref="U8:U39" si="6">1+99*((T8-T$110)/(T$111-T$110))</f>
        <v>#NUM!</v>
      </c>
      <c r="V8" s="34">
        <v>5.1136073090493799</v>
      </c>
      <c r="W8" s="32">
        <v>0</v>
      </c>
      <c r="X8" s="74">
        <v>17.877793353673621</v>
      </c>
      <c r="Y8" s="74">
        <v>206.70905278947279</v>
      </c>
      <c r="Z8" s="33">
        <f t="shared" ref="Z8:Z39" si="7">GEOMEAN(X8:Y8)</f>
        <v>60.79063850712383</v>
      </c>
      <c r="AA8" s="33">
        <f t="shared" ref="AA8:AA39" si="8">1+99*((Z8-Z$110)/(Z$111-Z$110))</f>
        <v>28.934228060973769</v>
      </c>
      <c r="AB8" s="32">
        <v>2503</v>
      </c>
      <c r="AC8" s="32">
        <v>0</v>
      </c>
      <c r="AD8" s="32">
        <v>2380</v>
      </c>
      <c r="AE8" s="32">
        <v>13.148048452220699</v>
      </c>
      <c r="AF8" s="32">
        <v>0</v>
      </c>
      <c r="AG8" s="33">
        <f t="shared" ref="AG8:AG39" si="9">AVERAGE(W8,X8,AA8,AB8,AC8,AD8,AE8,AF8)</f>
        <v>617.87000873335853</v>
      </c>
      <c r="AH8" s="34">
        <f t="shared" ref="AH8:AH39" si="10">1+99*((AG8-AG$110)/(AG$111-AG$110))</f>
        <v>2.293716724659931</v>
      </c>
      <c r="AI8" s="35">
        <f t="shared" ref="AI8:AI39" si="11">((0.2*AP8)+(0.8*AQ8))/2</f>
        <v>29.556097560975612</v>
      </c>
      <c r="AJ8" s="30">
        <f t="shared" ref="AJ8:AJ39" si="12">1+99*((AI8-AI$110)/(AI$111-AI$110))</f>
        <v>66.672295447846054</v>
      </c>
      <c r="AK8" s="36">
        <v>1</v>
      </c>
      <c r="AL8" s="37">
        <v>1</v>
      </c>
      <c r="AM8" s="37">
        <v>1</v>
      </c>
      <c r="AN8" s="36">
        <f t="shared" ref="AN8:AN39" si="13">AVERAGE(AL8:AM8)</f>
        <v>1</v>
      </c>
      <c r="AO8" s="36">
        <f t="shared" ref="AO8:AO39" si="14">AVERAGE(AN8,AK8)</f>
        <v>1</v>
      </c>
      <c r="AP8" s="30">
        <f t="shared" ref="AP8:AP39" si="15">1+99*((AO8-AO$110)/(AO$111-AO$110))</f>
        <v>1</v>
      </c>
      <c r="AQ8" s="33">
        <v>73.640243902439025</v>
      </c>
      <c r="AR8" s="38">
        <v>7.4614017404568897E-3</v>
      </c>
      <c r="AS8" s="39">
        <v>6.1576665986595298</v>
      </c>
      <c r="AT8" s="40">
        <v>0.67548860342314299</v>
      </c>
      <c r="AU8" s="32">
        <v>4.1188435732741002</v>
      </c>
      <c r="AV8" s="41">
        <f t="shared" ref="AV8:AV39" si="16">GEOMEAN(AS8,AU8)</f>
        <v>5.0361161122687976</v>
      </c>
      <c r="AW8" s="30">
        <f t="shared" ref="AW8:AW39" si="17">1+99*((AV8-AV$110)/(AV$111-AV$110))</f>
        <v>5.0520459965009303</v>
      </c>
    </row>
    <row r="9" spans="1:49" x14ac:dyDescent="0.3">
      <c r="A9" s="26">
        <v>2</v>
      </c>
      <c r="B9" s="26">
        <v>2401011</v>
      </c>
      <c r="C9" s="27" t="s">
        <v>104</v>
      </c>
      <c r="D9" s="44">
        <v>57900</v>
      </c>
      <c r="E9" s="47" t="e">
        <f t="shared" si="0"/>
        <v>#NUM!</v>
      </c>
      <c r="F9" s="48" t="e">
        <f t="shared" si="1"/>
        <v>#NUM!</v>
      </c>
      <c r="G9" s="30" t="e">
        <f t="shared" si="2"/>
        <v>#NUM!</v>
      </c>
      <c r="H9" s="31" t="e">
        <f t="shared" si="3"/>
        <v>#NUM!</v>
      </c>
      <c r="I9" s="32">
        <v>1.72711571675302</v>
      </c>
      <c r="J9" s="32">
        <v>1.72711571675302</v>
      </c>
      <c r="K9" s="33">
        <f t="shared" si="4"/>
        <v>1.7271157167530198</v>
      </c>
      <c r="L9" s="32">
        <v>0</v>
      </c>
      <c r="M9" s="32">
        <v>0.863557858376511</v>
      </c>
      <c r="N9" s="32">
        <v>3.4542314335060502</v>
      </c>
      <c r="O9" s="74">
        <v>12.089810017271157</v>
      </c>
      <c r="P9" s="32">
        <v>0</v>
      </c>
      <c r="Q9" s="32">
        <v>1.72711571675302</v>
      </c>
      <c r="R9" s="32">
        <v>0</v>
      </c>
      <c r="S9" s="32">
        <v>0</v>
      </c>
      <c r="T9" s="33" t="e">
        <f t="shared" si="5"/>
        <v>#NUM!</v>
      </c>
      <c r="U9" s="34" t="e">
        <f t="shared" si="6"/>
        <v>#NUM!</v>
      </c>
      <c r="V9" s="34">
        <v>5.1813471502590671</v>
      </c>
      <c r="W9" s="32">
        <v>0</v>
      </c>
      <c r="X9" s="74">
        <v>20.868194070080861</v>
      </c>
      <c r="Y9" s="74">
        <v>128.15198618307429</v>
      </c>
      <c r="Z9" s="33">
        <f t="shared" si="7"/>
        <v>51.71363957540327</v>
      </c>
      <c r="AA9" s="33">
        <f t="shared" si="8"/>
        <v>23.007419496589396</v>
      </c>
      <c r="AB9" s="32">
        <v>55995</v>
      </c>
      <c r="AC9" s="32">
        <v>0</v>
      </c>
      <c r="AD9" s="32">
        <v>4800</v>
      </c>
      <c r="AE9" s="32">
        <v>0</v>
      </c>
      <c r="AF9" s="32">
        <v>196.84302325581399</v>
      </c>
      <c r="AG9" s="33">
        <f t="shared" si="9"/>
        <v>7629.4648296028108</v>
      </c>
      <c r="AH9" s="34">
        <f t="shared" si="10"/>
        <v>17.714442009094611</v>
      </c>
      <c r="AI9" s="35">
        <f t="shared" si="11"/>
        <v>35.773780487804885</v>
      </c>
      <c r="AJ9" s="30">
        <f t="shared" si="12"/>
        <v>80.725439002821432</v>
      </c>
      <c r="AK9" s="36">
        <v>1</v>
      </c>
      <c r="AL9" s="37">
        <v>10</v>
      </c>
      <c r="AM9" s="37">
        <v>1</v>
      </c>
      <c r="AN9" s="36">
        <f t="shared" si="13"/>
        <v>5.5</v>
      </c>
      <c r="AO9" s="36">
        <f t="shared" si="14"/>
        <v>3.25</v>
      </c>
      <c r="AP9" s="30">
        <f t="shared" si="15"/>
        <v>25.75</v>
      </c>
      <c r="AQ9" s="33">
        <v>82.996951219512198</v>
      </c>
      <c r="AR9" s="38">
        <v>4.9733770296323202E-3</v>
      </c>
      <c r="AS9" s="39">
        <v>4.4378286387115899</v>
      </c>
      <c r="AT9" s="40">
        <v>0.59620947053192097</v>
      </c>
      <c r="AU9" s="32">
        <v>3.7527985906355998</v>
      </c>
      <c r="AV9" s="41">
        <f t="shared" si="16"/>
        <v>4.0809652119123925</v>
      </c>
      <c r="AW9" s="30">
        <f t="shared" si="17"/>
        <v>4.0931252731652901</v>
      </c>
    </row>
    <row r="10" spans="1:49" x14ac:dyDescent="0.3">
      <c r="A10" s="26">
        <v>3</v>
      </c>
      <c r="B10" s="26">
        <v>661011</v>
      </c>
      <c r="C10" s="27" t="s">
        <v>88</v>
      </c>
      <c r="D10" s="44">
        <v>57414</v>
      </c>
      <c r="E10" s="47" t="e">
        <f t="shared" si="0"/>
        <v>#NUM!</v>
      </c>
      <c r="F10" s="48" t="e">
        <f t="shared" si="1"/>
        <v>#NUM!</v>
      </c>
      <c r="G10" s="30" t="e">
        <f t="shared" si="2"/>
        <v>#NUM!</v>
      </c>
      <c r="H10" s="31" t="e">
        <f t="shared" si="3"/>
        <v>#NUM!</v>
      </c>
      <c r="I10" s="32">
        <v>3.4834709304350899</v>
      </c>
      <c r="J10" s="32">
        <v>3.4834709304350899</v>
      </c>
      <c r="K10" s="33">
        <f t="shared" si="4"/>
        <v>3.4834709304350899</v>
      </c>
      <c r="L10" s="32">
        <v>3.6576444769568401</v>
      </c>
      <c r="M10" s="32">
        <v>0.52252063956526296</v>
      </c>
      <c r="N10" s="32">
        <v>1.7417354652175401</v>
      </c>
      <c r="O10" s="74">
        <v>8.7086773260877131</v>
      </c>
      <c r="P10" s="32">
        <v>0.17417354652175401</v>
      </c>
      <c r="Q10" s="32">
        <v>0</v>
      </c>
      <c r="R10" s="32">
        <v>0</v>
      </c>
      <c r="S10" s="32">
        <v>1.7417354652175401</v>
      </c>
      <c r="T10" s="33" t="e">
        <f t="shared" si="5"/>
        <v>#NUM!</v>
      </c>
      <c r="U10" s="34" t="e">
        <f t="shared" si="6"/>
        <v>#NUM!</v>
      </c>
      <c r="V10" s="34">
        <v>10.450412791305256</v>
      </c>
      <c r="W10" s="32">
        <v>249.19047619047601</v>
      </c>
      <c r="X10" s="74">
        <v>23.498766012457398</v>
      </c>
      <c r="Y10" s="74">
        <v>296.40854147072145</v>
      </c>
      <c r="Z10" s="33">
        <f t="shared" si="7"/>
        <v>83.457983201813946</v>
      </c>
      <c r="AA10" s="33">
        <f t="shared" si="8"/>
        <v>43.734826108733685</v>
      </c>
      <c r="AB10" s="32">
        <v>8311.5</v>
      </c>
      <c r="AC10" s="32">
        <v>0</v>
      </c>
      <c r="AD10" s="32">
        <v>5266.6666666666697</v>
      </c>
      <c r="AE10" s="32">
        <v>31.747442110931601</v>
      </c>
      <c r="AF10" s="32">
        <v>0</v>
      </c>
      <c r="AG10" s="33">
        <f t="shared" si="9"/>
        <v>1740.7922721361585</v>
      </c>
      <c r="AH10" s="34">
        <f t="shared" si="10"/>
        <v>4.763379644737638</v>
      </c>
      <c r="AI10" s="35">
        <f t="shared" si="11"/>
        <v>31.045121951219514</v>
      </c>
      <c r="AJ10" s="30">
        <f t="shared" si="12"/>
        <v>70.037773192403264</v>
      </c>
      <c r="AK10" s="36">
        <v>1</v>
      </c>
      <c r="AL10" s="37">
        <v>1</v>
      </c>
      <c r="AM10" s="37">
        <v>1</v>
      </c>
      <c r="AN10" s="36">
        <f t="shared" si="13"/>
        <v>1</v>
      </c>
      <c r="AO10" s="36">
        <f t="shared" si="14"/>
        <v>1</v>
      </c>
      <c r="AP10" s="30">
        <f t="shared" si="15"/>
        <v>1</v>
      </c>
      <c r="AQ10" s="33">
        <v>77.362804878048777</v>
      </c>
      <c r="AR10" s="38">
        <v>2.8448784751968601E-3</v>
      </c>
      <c r="AS10" s="39">
        <v>2.9665118162997901</v>
      </c>
      <c r="AT10" s="40">
        <v>0.38039907320953098</v>
      </c>
      <c r="AU10" s="32">
        <v>2.7563659827074498</v>
      </c>
      <c r="AV10" s="41">
        <f t="shared" si="16"/>
        <v>2.8595090938390864</v>
      </c>
      <c r="AW10" s="30">
        <f t="shared" si="17"/>
        <v>2.8668482693656312</v>
      </c>
    </row>
    <row r="11" spans="1:49" x14ac:dyDescent="0.3">
      <c r="A11" s="26">
        <v>4</v>
      </c>
      <c r="B11" s="26">
        <v>2061011</v>
      </c>
      <c r="C11" s="27" t="s">
        <v>131</v>
      </c>
      <c r="D11" s="44">
        <v>295981</v>
      </c>
      <c r="E11" s="47" t="e">
        <f t="shared" si="0"/>
        <v>#NUM!</v>
      </c>
      <c r="F11" s="48" t="e">
        <f t="shared" si="1"/>
        <v>#NUM!</v>
      </c>
      <c r="G11" s="30" t="e">
        <f t="shared" si="2"/>
        <v>#NUM!</v>
      </c>
      <c r="H11" s="31" t="e">
        <f t="shared" si="3"/>
        <v>#NUM!</v>
      </c>
      <c r="I11" s="32">
        <v>31.083076278544901</v>
      </c>
      <c r="J11" s="32">
        <v>0.67571904953358497</v>
      </c>
      <c r="K11" s="33">
        <f t="shared" si="4"/>
        <v>4.5829495698205411</v>
      </c>
      <c r="L11" s="32">
        <v>1.4527959564972099</v>
      </c>
      <c r="M11" s="32">
        <v>0.84464881191698105</v>
      </c>
      <c r="N11" s="32">
        <v>1.3514380990671699</v>
      </c>
      <c r="O11" s="74">
        <v>5.7436119210354724</v>
      </c>
      <c r="P11" s="32">
        <v>0.101357857430038</v>
      </c>
      <c r="Q11" s="32">
        <v>1.3514380990671699</v>
      </c>
      <c r="R11" s="32">
        <v>0.33785952476679199</v>
      </c>
      <c r="S11" s="32">
        <v>0.33785952476679199</v>
      </c>
      <c r="T11" s="33">
        <f t="shared" si="5"/>
        <v>0.95845193243425297</v>
      </c>
      <c r="U11" s="34" t="e">
        <f t="shared" si="6"/>
        <v>#NUM!</v>
      </c>
      <c r="V11" s="34">
        <v>4.0543142972015094</v>
      </c>
      <c r="W11" s="32">
        <v>800.60465116279101</v>
      </c>
      <c r="X11" s="74">
        <v>18.931636615468328</v>
      </c>
      <c r="Y11" s="74">
        <v>136.59998445846185</v>
      </c>
      <c r="Z11" s="33">
        <f t="shared" si="7"/>
        <v>50.853330937572032</v>
      </c>
      <c r="AA11" s="33">
        <f t="shared" si="8"/>
        <v>22.445682666931585</v>
      </c>
      <c r="AB11" s="32">
        <v>8951</v>
      </c>
      <c r="AC11" s="32">
        <v>371.375</v>
      </c>
      <c r="AD11" s="32">
        <v>3364</v>
      </c>
      <c r="AE11" s="32">
        <v>23.127804878048799</v>
      </c>
      <c r="AF11" s="32">
        <v>176.94696132596701</v>
      </c>
      <c r="AG11" s="33">
        <f t="shared" si="9"/>
        <v>1716.0539670811509</v>
      </c>
      <c r="AH11" s="34">
        <f t="shared" si="10"/>
        <v>4.7089722501288733</v>
      </c>
      <c r="AI11" s="35">
        <f t="shared" si="11"/>
        <v>18.38455792682927</v>
      </c>
      <c r="AJ11" s="30">
        <f t="shared" si="12"/>
        <v>41.422495473112406</v>
      </c>
      <c r="AK11" s="36">
        <v>1</v>
      </c>
      <c r="AL11" s="37">
        <v>4.4249999999999998</v>
      </c>
      <c r="AM11" s="37">
        <v>1</v>
      </c>
      <c r="AN11" s="36">
        <f t="shared" si="13"/>
        <v>2.7124999999999999</v>
      </c>
      <c r="AO11" s="36">
        <f t="shared" si="14"/>
        <v>1.85625</v>
      </c>
      <c r="AP11" s="30">
        <f t="shared" si="15"/>
        <v>10.418749999999999</v>
      </c>
      <c r="AQ11" s="33">
        <v>43.356707317073173</v>
      </c>
      <c r="AR11" s="38">
        <v>8.1707496194173806E-2</v>
      </c>
      <c r="AS11" s="39">
        <v>57.4800071943299</v>
      </c>
      <c r="AT11" s="40">
        <v>7.3040434430149599</v>
      </c>
      <c r="AU11" s="32">
        <v>34.723987104623298</v>
      </c>
      <c r="AV11" s="41">
        <f t="shared" si="16"/>
        <v>44.675888671514592</v>
      </c>
      <c r="AW11" s="30">
        <f t="shared" si="17"/>
        <v>44.848270196455822</v>
      </c>
    </row>
    <row r="12" spans="1:49" x14ac:dyDescent="0.3">
      <c r="A12" s="26">
        <v>5</v>
      </c>
      <c r="B12" s="26">
        <v>2461011</v>
      </c>
      <c r="C12" s="27" t="s">
        <v>79</v>
      </c>
      <c r="D12" s="44">
        <v>172591</v>
      </c>
      <c r="E12" s="47" t="e">
        <f t="shared" si="0"/>
        <v>#NUM!</v>
      </c>
      <c r="F12" s="48" t="e">
        <f t="shared" si="1"/>
        <v>#NUM!</v>
      </c>
      <c r="G12" s="30" t="e">
        <f t="shared" si="2"/>
        <v>#NUM!</v>
      </c>
      <c r="H12" s="31" t="e">
        <f t="shared" si="3"/>
        <v>#NUM!</v>
      </c>
      <c r="I12" s="32">
        <v>12.167494249410501</v>
      </c>
      <c r="J12" s="32">
        <v>0</v>
      </c>
      <c r="K12" s="33" t="e">
        <f t="shared" si="4"/>
        <v>#NUM!</v>
      </c>
      <c r="L12" s="32">
        <v>3.3605460307895498</v>
      </c>
      <c r="M12" s="32">
        <v>0.28970224403358202</v>
      </c>
      <c r="N12" s="32">
        <v>7.5322583448731404</v>
      </c>
      <c r="O12" s="74">
        <v>10.429280785208963</v>
      </c>
      <c r="P12" s="32">
        <v>0.23176179522686599</v>
      </c>
      <c r="Q12" s="32">
        <v>1.1588089761343301</v>
      </c>
      <c r="R12" s="32">
        <v>0</v>
      </c>
      <c r="S12" s="32">
        <v>0</v>
      </c>
      <c r="T12" s="33" t="e">
        <f t="shared" si="5"/>
        <v>#NUM!</v>
      </c>
      <c r="U12" s="34" t="e">
        <f t="shared" si="6"/>
        <v>#NUM!</v>
      </c>
      <c r="V12" s="34">
        <v>8.1116628329403042</v>
      </c>
      <c r="W12" s="32">
        <v>1431.2413793103501</v>
      </c>
      <c r="X12" s="74">
        <v>19.584592422502869</v>
      </c>
      <c r="Y12" s="74">
        <v>252.33065455325016</v>
      </c>
      <c r="Z12" s="33">
        <f t="shared" si="7"/>
        <v>70.297887771459898</v>
      </c>
      <c r="AA12" s="33">
        <f t="shared" si="8"/>
        <v>35.141967732143179</v>
      </c>
      <c r="AB12" s="32">
        <v>0</v>
      </c>
      <c r="AC12" s="32">
        <v>0</v>
      </c>
      <c r="AD12" s="32">
        <v>7864.4</v>
      </c>
      <c r="AE12" s="32">
        <v>0</v>
      </c>
      <c r="AF12" s="32">
        <v>202.964401294498</v>
      </c>
      <c r="AG12" s="33">
        <f t="shared" si="9"/>
        <v>1194.1665425949366</v>
      </c>
      <c r="AH12" s="34">
        <f t="shared" si="10"/>
        <v>3.5611759487155088</v>
      </c>
      <c r="AI12" s="35">
        <f t="shared" si="11"/>
        <v>28.207926829268299</v>
      </c>
      <c r="AJ12" s="30">
        <f t="shared" si="12"/>
        <v>63.625173706152374</v>
      </c>
      <c r="AK12" s="36">
        <v>1</v>
      </c>
      <c r="AL12" s="37">
        <v>10</v>
      </c>
      <c r="AM12" s="37">
        <v>1</v>
      </c>
      <c r="AN12" s="36">
        <f t="shared" si="13"/>
        <v>5.5</v>
      </c>
      <c r="AO12" s="36">
        <f t="shared" si="14"/>
        <v>3.25</v>
      </c>
      <c r="AP12" s="30">
        <f t="shared" si="15"/>
        <v>25.75</v>
      </c>
      <c r="AQ12" s="33">
        <v>64.082317073170742</v>
      </c>
      <c r="AR12" s="38">
        <v>1.7648354311219399E-2</v>
      </c>
      <c r="AS12" s="39">
        <v>13.199360216557899</v>
      </c>
      <c r="AT12" s="40">
        <v>2.3527543908494502</v>
      </c>
      <c r="AU12" s="32">
        <v>11.863059530845399</v>
      </c>
      <c r="AV12" s="41">
        <f t="shared" si="16"/>
        <v>12.513384674743232</v>
      </c>
      <c r="AW12" s="30">
        <f t="shared" si="17"/>
        <v>12.558826104049778</v>
      </c>
    </row>
    <row r="13" spans="1:49" x14ac:dyDescent="0.3">
      <c r="A13" s="26">
        <v>6</v>
      </c>
      <c r="B13" s="26">
        <v>461011</v>
      </c>
      <c r="C13" s="27" t="s">
        <v>118</v>
      </c>
      <c r="D13" s="44">
        <v>355645</v>
      </c>
      <c r="E13" s="47" t="e">
        <f t="shared" si="0"/>
        <v>#NUM!</v>
      </c>
      <c r="F13" s="48" t="e">
        <f t="shared" si="1"/>
        <v>#NUM!</v>
      </c>
      <c r="G13" s="30" t="e">
        <f t="shared" si="2"/>
        <v>#NUM!</v>
      </c>
      <c r="H13" s="31" t="e">
        <f t="shared" si="3"/>
        <v>#NUM!</v>
      </c>
      <c r="I13" s="32">
        <v>25.5873131915253</v>
      </c>
      <c r="J13" s="32">
        <v>0.281179265840937</v>
      </c>
      <c r="K13" s="33">
        <f t="shared" si="4"/>
        <v>2.6822792431130669</v>
      </c>
      <c r="L13" s="32">
        <v>2.6993209520729899</v>
      </c>
      <c r="M13" s="32">
        <v>0.39365097217731199</v>
      </c>
      <c r="N13" s="32">
        <v>0.562358531681874</v>
      </c>
      <c r="O13" s="75">
        <v>8.9977365069099804</v>
      </c>
      <c r="P13" s="32">
        <v>8.4353779752281102E-2</v>
      </c>
      <c r="Q13" s="32">
        <v>0.562358531681874</v>
      </c>
      <c r="R13" s="32">
        <v>0.281179265840937</v>
      </c>
      <c r="S13" s="32">
        <v>0.281179265840937</v>
      </c>
      <c r="T13" s="33">
        <f t="shared" si="5"/>
        <v>0.72315838265602084</v>
      </c>
      <c r="U13" s="34" t="e">
        <f t="shared" si="6"/>
        <v>#NUM!</v>
      </c>
      <c r="V13" s="34">
        <v>4.4988682534549902</v>
      </c>
      <c r="W13" s="32">
        <v>508.11458333333297</v>
      </c>
      <c r="X13" s="74">
        <v>17.488732118361749</v>
      </c>
      <c r="Y13" s="74">
        <v>129.13720142276708</v>
      </c>
      <c r="Z13" s="33">
        <f t="shared" si="7"/>
        <v>47.523109349007221</v>
      </c>
      <c r="AA13" s="33">
        <f t="shared" si="8"/>
        <v>20.271221043560832</v>
      </c>
      <c r="AB13" s="32">
        <v>77514</v>
      </c>
      <c r="AC13" s="32">
        <v>224.48169014084499</v>
      </c>
      <c r="AD13" s="32">
        <v>4525.5714285714303</v>
      </c>
      <c r="AE13" s="32">
        <v>15.625</v>
      </c>
      <c r="AF13" s="32">
        <v>530.23474178403796</v>
      </c>
      <c r="AG13" s="33">
        <f t="shared" si="9"/>
        <v>10419.473424623946</v>
      </c>
      <c r="AH13" s="34">
        <f t="shared" si="10"/>
        <v>23.850557569705035</v>
      </c>
      <c r="AI13" s="35">
        <f t="shared" si="11"/>
        <v>26.940243902439025</v>
      </c>
      <c r="AJ13" s="30">
        <f t="shared" si="12"/>
        <v>60.759969680380692</v>
      </c>
      <c r="AK13" s="36">
        <v>10</v>
      </c>
      <c r="AL13" s="37">
        <v>10</v>
      </c>
      <c r="AM13" s="37">
        <v>10</v>
      </c>
      <c r="AN13" s="36">
        <f t="shared" si="13"/>
        <v>10</v>
      </c>
      <c r="AO13" s="36">
        <f t="shared" si="14"/>
        <v>10</v>
      </c>
      <c r="AP13" s="30">
        <f t="shared" si="15"/>
        <v>100</v>
      </c>
      <c r="AQ13" s="33">
        <v>42.350609756097562</v>
      </c>
      <c r="AR13" s="38">
        <v>2.6415781322915E-2</v>
      </c>
      <c r="AS13" s="39">
        <v>19.2598119959092</v>
      </c>
      <c r="AT13" s="40">
        <v>1.8828251459051</v>
      </c>
      <c r="AU13" s="32">
        <v>9.6933178089852792</v>
      </c>
      <c r="AV13" s="41">
        <f t="shared" si="16"/>
        <v>13.663509015536782</v>
      </c>
      <c r="AW13" s="30">
        <f t="shared" si="17"/>
        <v>13.713489795816336</v>
      </c>
    </row>
    <row r="14" spans="1:49" x14ac:dyDescent="0.3">
      <c r="A14" s="26">
        <v>7</v>
      </c>
      <c r="B14" s="26">
        <v>2462011</v>
      </c>
      <c r="C14" s="27" t="s">
        <v>92</v>
      </c>
      <c r="D14" s="44">
        <v>170761</v>
      </c>
      <c r="E14" s="47" t="e">
        <f t="shared" si="0"/>
        <v>#NUM!</v>
      </c>
      <c r="F14" s="48" t="e">
        <f t="shared" si="1"/>
        <v>#NUM!</v>
      </c>
      <c r="G14" s="30" t="e">
        <f t="shared" si="2"/>
        <v>#NUM!</v>
      </c>
      <c r="H14" s="31" t="e">
        <f t="shared" si="3"/>
        <v>#NUM!</v>
      </c>
      <c r="I14" s="32">
        <v>8.1985933556257002</v>
      </c>
      <c r="J14" s="32">
        <v>0</v>
      </c>
      <c r="K14" s="33" t="e">
        <f t="shared" si="4"/>
        <v>#NUM!</v>
      </c>
      <c r="L14" s="32">
        <v>1.2297890033438501</v>
      </c>
      <c r="M14" s="32">
        <v>0.17568414333483601</v>
      </c>
      <c r="N14" s="32">
        <v>0.58561381111612099</v>
      </c>
      <c r="O14" s="74">
        <v>6.4417519222773354</v>
      </c>
      <c r="P14" s="32">
        <v>5.8561381111612097E-2</v>
      </c>
      <c r="Q14" s="32">
        <v>1.17122762223224</v>
      </c>
      <c r="R14" s="32">
        <v>0</v>
      </c>
      <c r="S14" s="32">
        <v>0.58561381111612099</v>
      </c>
      <c r="T14" s="33" t="e">
        <f t="shared" si="5"/>
        <v>#NUM!</v>
      </c>
      <c r="U14" s="34" t="e">
        <f t="shared" si="6"/>
        <v>#NUM!</v>
      </c>
      <c r="V14" s="34">
        <v>4.0992966778128492</v>
      </c>
      <c r="W14" s="32">
        <v>439.52380952380997</v>
      </c>
      <c r="X14" s="74">
        <v>28.546486300584661</v>
      </c>
      <c r="Y14" s="74">
        <v>51.083092743659272</v>
      </c>
      <c r="Z14" s="33">
        <f t="shared" si="7"/>
        <v>38.186945507573199</v>
      </c>
      <c r="AA14" s="33">
        <f t="shared" si="8"/>
        <v>14.175191262116501</v>
      </c>
      <c r="AB14" s="32">
        <v>0</v>
      </c>
      <c r="AC14" s="32">
        <v>0</v>
      </c>
      <c r="AD14" s="32">
        <v>6800</v>
      </c>
      <c r="AE14" s="32">
        <v>17.753493013972101</v>
      </c>
      <c r="AF14" s="32">
        <v>283.06741573033702</v>
      </c>
      <c r="AG14" s="33">
        <f t="shared" si="9"/>
        <v>947.88329947885256</v>
      </c>
      <c r="AH14" s="34">
        <f t="shared" si="10"/>
        <v>3.0195208286922117</v>
      </c>
      <c r="AI14" s="35">
        <f t="shared" si="11"/>
        <v>13.116463414634147</v>
      </c>
      <c r="AJ14" s="30">
        <f t="shared" si="12"/>
        <v>29.515601970775261</v>
      </c>
      <c r="AK14" s="36">
        <v>1</v>
      </c>
      <c r="AL14" s="37">
        <v>10</v>
      </c>
      <c r="AM14" s="37">
        <v>1</v>
      </c>
      <c r="AN14" s="36">
        <f t="shared" si="13"/>
        <v>5.5</v>
      </c>
      <c r="AO14" s="36">
        <f t="shared" si="14"/>
        <v>3.25</v>
      </c>
      <c r="AP14" s="30">
        <f t="shared" si="15"/>
        <v>25.75</v>
      </c>
      <c r="AQ14" s="33">
        <v>26.353658536585368</v>
      </c>
      <c r="AR14" s="38">
        <v>3.023809654371E-2</v>
      </c>
      <c r="AS14" s="39">
        <v>21.901973379198498</v>
      </c>
      <c r="AT14" s="40">
        <v>1.6993938256501999</v>
      </c>
      <c r="AU14" s="32">
        <v>8.8463848016554696</v>
      </c>
      <c r="AV14" s="41">
        <f t="shared" si="16"/>
        <v>13.919528886711802</v>
      </c>
      <c r="AW14" s="30">
        <f t="shared" si="17"/>
        <v>13.97052013517302</v>
      </c>
    </row>
    <row r="15" spans="1:49" x14ac:dyDescent="0.3">
      <c r="A15" s="26">
        <v>8</v>
      </c>
      <c r="B15" s="26">
        <v>662011</v>
      </c>
      <c r="C15" s="27" t="s">
        <v>108</v>
      </c>
      <c r="D15" s="44">
        <v>64270</v>
      </c>
      <c r="E15" s="47" t="e">
        <f t="shared" si="0"/>
        <v>#NUM!</v>
      </c>
      <c r="F15" s="48" t="e">
        <f t="shared" si="1"/>
        <v>#NUM!</v>
      </c>
      <c r="G15" s="30" t="e">
        <f t="shared" si="2"/>
        <v>#NUM!</v>
      </c>
      <c r="H15" s="31" t="e">
        <f t="shared" si="3"/>
        <v>#NUM!</v>
      </c>
      <c r="I15" s="32">
        <v>43.566205072351003</v>
      </c>
      <c r="J15" s="32">
        <v>1.55593589544111</v>
      </c>
      <c r="K15" s="33">
        <f t="shared" si="4"/>
        <v>8.233238870591542</v>
      </c>
      <c r="L15" s="32">
        <v>0</v>
      </c>
      <c r="M15" s="32">
        <v>0</v>
      </c>
      <c r="N15" s="32">
        <v>1.55593589544111</v>
      </c>
      <c r="O15" s="74">
        <v>6.2237435817644311</v>
      </c>
      <c r="P15" s="32">
        <v>0</v>
      </c>
      <c r="Q15" s="32">
        <v>0</v>
      </c>
      <c r="R15" s="32">
        <v>0</v>
      </c>
      <c r="S15" s="32">
        <v>3.11187179088222</v>
      </c>
      <c r="T15" s="33" t="e">
        <f t="shared" si="5"/>
        <v>#NUM!</v>
      </c>
      <c r="U15" s="34" t="e">
        <f t="shared" si="6"/>
        <v>#NUM!</v>
      </c>
      <c r="V15" s="34">
        <v>7.7796794772055389</v>
      </c>
      <c r="W15" s="32">
        <v>0</v>
      </c>
      <c r="X15" s="74">
        <v>14.185671417854463</v>
      </c>
      <c r="Y15" s="74">
        <v>207.40625486229965</v>
      </c>
      <c r="Z15" s="33">
        <f t="shared" si="7"/>
        <v>54.242022284243447</v>
      </c>
      <c r="AA15" s="33">
        <f t="shared" si="8"/>
        <v>24.658322003631426</v>
      </c>
      <c r="AB15" s="32">
        <v>40845</v>
      </c>
      <c r="AC15" s="32">
        <v>0</v>
      </c>
      <c r="AD15" s="32">
        <v>0</v>
      </c>
      <c r="AE15" s="32">
        <v>46.3104738154614</v>
      </c>
      <c r="AF15" s="32">
        <v>0</v>
      </c>
      <c r="AG15" s="33">
        <f t="shared" si="9"/>
        <v>5116.2693084046177</v>
      </c>
      <c r="AH15" s="34">
        <f t="shared" si="10"/>
        <v>12.187126368562028</v>
      </c>
      <c r="AI15" s="35">
        <f t="shared" si="11"/>
        <v>32.747774390243904</v>
      </c>
      <c r="AJ15" s="30">
        <f t="shared" si="12"/>
        <v>73.886090874636807</v>
      </c>
      <c r="AK15" s="36">
        <v>4.4249999999999998</v>
      </c>
      <c r="AL15" s="37">
        <v>10</v>
      </c>
      <c r="AM15" s="37">
        <v>1</v>
      </c>
      <c r="AN15" s="36">
        <f t="shared" si="13"/>
        <v>5.5</v>
      </c>
      <c r="AO15" s="36">
        <f t="shared" si="14"/>
        <v>4.9625000000000004</v>
      </c>
      <c r="AP15" s="30">
        <f t="shared" si="15"/>
        <v>44.587500000000006</v>
      </c>
      <c r="AQ15" s="33">
        <v>70.722560975609753</v>
      </c>
      <c r="AR15" s="38">
        <v>1.7112526854135501E-2</v>
      </c>
      <c r="AS15" s="39">
        <v>12.828971451258999</v>
      </c>
      <c r="AT15" s="40">
        <v>1.61120670261988</v>
      </c>
      <c r="AU15" s="32">
        <v>8.4392101424312695</v>
      </c>
      <c r="AV15" s="41">
        <f t="shared" si="16"/>
        <v>10.405113453894971</v>
      </c>
      <c r="AW15" s="30">
        <f t="shared" si="17"/>
        <v>10.442233884611818</v>
      </c>
    </row>
    <row r="16" spans="1:49" x14ac:dyDescent="0.3">
      <c r="A16" s="26">
        <v>9</v>
      </c>
      <c r="B16" s="26">
        <v>2463011</v>
      </c>
      <c r="C16" s="27" t="s">
        <v>83</v>
      </c>
      <c r="D16" s="44">
        <v>109757</v>
      </c>
      <c r="E16" s="47" t="e">
        <f t="shared" si="0"/>
        <v>#NUM!</v>
      </c>
      <c r="F16" s="48" t="e">
        <f t="shared" si="1"/>
        <v>#NUM!</v>
      </c>
      <c r="G16" s="30" t="e">
        <f t="shared" si="2"/>
        <v>#NUM!</v>
      </c>
      <c r="H16" s="31" t="e">
        <f t="shared" si="3"/>
        <v>#NUM!</v>
      </c>
      <c r="I16" s="32">
        <v>26.4220049746258</v>
      </c>
      <c r="J16" s="32">
        <v>0.91110361981468202</v>
      </c>
      <c r="K16" s="33">
        <f t="shared" si="4"/>
        <v>4.906443149078882</v>
      </c>
      <c r="L16" s="32">
        <v>1.3666554297220199</v>
      </c>
      <c r="M16" s="32">
        <v>0.72888289585174504</v>
      </c>
      <c r="N16" s="32">
        <v>2.7333108594440398</v>
      </c>
      <c r="O16" s="74">
        <v>10.022139817961497</v>
      </c>
      <c r="P16" s="32">
        <v>0.18222072396293601</v>
      </c>
      <c r="Q16" s="32">
        <v>0.91110361981468202</v>
      </c>
      <c r="R16" s="32">
        <v>0</v>
      </c>
      <c r="S16" s="32">
        <v>0</v>
      </c>
      <c r="T16" s="33" t="e">
        <f t="shared" si="5"/>
        <v>#NUM!</v>
      </c>
      <c r="U16" s="34" t="e">
        <f t="shared" si="6"/>
        <v>#NUM!</v>
      </c>
      <c r="V16" s="34">
        <v>13.666554297220223</v>
      </c>
      <c r="W16" s="32">
        <v>673.33333333333303</v>
      </c>
      <c r="X16" s="74">
        <v>13.447037059139465</v>
      </c>
      <c r="Y16" s="74">
        <v>152.67363357234618</v>
      </c>
      <c r="Z16" s="33">
        <f t="shared" si="7"/>
        <v>45.310131412310191</v>
      </c>
      <c r="AA16" s="33">
        <f t="shared" si="8"/>
        <v>18.826261460920065</v>
      </c>
      <c r="AB16" s="32">
        <v>4000</v>
      </c>
      <c r="AC16" s="32">
        <v>0</v>
      </c>
      <c r="AD16" s="32">
        <v>9562.5</v>
      </c>
      <c r="AE16" s="32">
        <v>0</v>
      </c>
      <c r="AF16" s="32">
        <v>306.00364963503603</v>
      </c>
      <c r="AG16" s="33">
        <f t="shared" si="9"/>
        <v>1821.7637851860536</v>
      </c>
      <c r="AH16" s="34">
        <f t="shared" si="10"/>
        <v>4.9414617345485006</v>
      </c>
      <c r="AI16" s="35">
        <f t="shared" si="11"/>
        <v>25.732926829268301</v>
      </c>
      <c r="AJ16" s="30">
        <f t="shared" si="12"/>
        <v>58.03120394155053</v>
      </c>
      <c r="AK16" s="36">
        <v>1</v>
      </c>
      <c r="AL16" s="37">
        <v>1</v>
      </c>
      <c r="AM16" s="37">
        <v>1</v>
      </c>
      <c r="AN16" s="36">
        <f t="shared" si="13"/>
        <v>1</v>
      </c>
      <c r="AO16" s="36">
        <f t="shared" si="14"/>
        <v>1</v>
      </c>
      <c r="AP16" s="30">
        <f t="shared" si="15"/>
        <v>1</v>
      </c>
      <c r="AQ16" s="33">
        <v>64.082317073170742</v>
      </c>
      <c r="AR16" s="38">
        <v>3.6034483498172599E-2</v>
      </c>
      <c r="AS16" s="39">
        <v>25.908704611191801</v>
      </c>
      <c r="AT16" s="40">
        <v>4.4283670329077003</v>
      </c>
      <c r="AU16" s="32">
        <v>21.446509372166702</v>
      </c>
      <c r="AV16" s="41">
        <f t="shared" si="16"/>
        <v>23.572256494969327</v>
      </c>
      <c r="AW16" s="30">
        <f t="shared" si="17"/>
        <v>23.661345466351953</v>
      </c>
    </row>
    <row r="17" spans="1:49" x14ac:dyDescent="0.3">
      <c r="A17" s="26">
        <v>10</v>
      </c>
      <c r="B17" s="26">
        <v>2464011</v>
      </c>
      <c r="C17" s="27" t="s">
        <v>85</v>
      </c>
      <c r="D17" s="44">
        <v>228179</v>
      </c>
      <c r="E17" s="47" t="e">
        <f t="shared" si="0"/>
        <v>#NUM!</v>
      </c>
      <c r="F17" s="48" t="e">
        <f t="shared" si="1"/>
        <v>#NUM!</v>
      </c>
      <c r="G17" s="30" t="e">
        <f t="shared" si="2"/>
        <v>#NUM!</v>
      </c>
      <c r="H17" s="31" t="e">
        <f t="shared" si="3"/>
        <v>#NUM!</v>
      </c>
      <c r="I17" s="32">
        <v>20.1596115330508</v>
      </c>
      <c r="J17" s="32">
        <v>0.43825242463153902</v>
      </c>
      <c r="K17" s="33">
        <f t="shared" si="4"/>
        <v>2.9723725597558341</v>
      </c>
      <c r="L17" s="32">
        <v>4.3386990038522404</v>
      </c>
      <c r="M17" s="32">
        <v>1.139456304042</v>
      </c>
      <c r="N17" s="32">
        <v>1.7530096985261601</v>
      </c>
      <c r="O17" s="74">
        <v>10.079805766525403</v>
      </c>
      <c r="P17" s="32">
        <v>0.17530096985261601</v>
      </c>
      <c r="Q17" s="32">
        <v>0.43825242463153902</v>
      </c>
      <c r="R17" s="32">
        <v>0.43825242463153902</v>
      </c>
      <c r="S17" s="32">
        <v>0.43825242463153902</v>
      </c>
      <c r="T17" s="33">
        <f t="shared" si="5"/>
        <v>1.1609596775133857</v>
      </c>
      <c r="U17" s="34" t="e">
        <f t="shared" si="6"/>
        <v>#NUM!</v>
      </c>
      <c r="V17" s="34">
        <v>4.8207766709469322</v>
      </c>
      <c r="W17" s="32">
        <v>673.19191919191906</v>
      </c>
      <c r="X17" s="74">
        <v>17.742062292107651</v>
      </c>
      <c r="Y17" s="74">
        <v>173.91609219078006</v>
      </c>
      <c r="Z17" s="33">
        <f t="shared" si="7"/>
        <v>55.548448594436522</v>
      </c>
      <c r="AA17" s="33">
        <f t="shared" si="8"/>
        <v>25.511350488291797</v>
      </c>
      <c r="AB17" s="32">
        <v>34660</v>
      </c>
      <c r="AC17" s="32">
        <v>215.23015873015899</v>
      </c>
      <c r="AD17" s="32">
        <v>2745</v>
      </c>
      <c r="AE17" s="32">
        <v>29.540404040403999</v>
      </c>
      <c r="AF17" s="32">
        <v>269.77454545454498</v>
      </c>
      <c r="AG17" s="33">
        <f t="shared" si="9"/>
        <v>4829.4988050246775</v>
      </c>
      <c r="AH17" s="34">
        <f t="shared" si="10"/>
        <v>11.556426896433555</v>
      </c>
      <c r="AI17" s="35">
        <f t="shared" si="11"/>
        <v>16.074390243902442</v>
      </c>
      <c r="AJ17" s="30">
        <f t="shared" si="12"/>
        <v>36.20107803090918</v>
      </c>
      <c r="AK17" s="36">
        <v>1</v>
      </c>
      <c r="AL17" s="37">
        <v>1</v>
      </c>
      <c r="AM17" s="37">
        <v>1</v>
      </c>
      <c r="AN17" s="36">
        <f t="shared" si="13"/>
        <v>1</v>
      </c>
      <c r="AO17" s="36">
        <f t="shared" si="14"/>
        <v>1</v>
      </c>
      <c r="AP17" s="30">
        <f t="shared" si="15"/>
        <v>1</v>
      </c>
      <c r="AQ17" s="33">
        <v>39.935975609756099</v>
      </c>
      <c r="AR17" s="38">
        <v>3.1685145927263299E-2</v>
      </c>
      <c r="AS17" s="39">
        <v>22.902240960515801</v>
      </c>
      <c r="AT17" s="40">
        <v>1.92321828783996</v>
      </c>
      <c r="AU17" s="32">
        <v>9.8798196840568302</v>
      </c>
      <c r="AV17" s="41">
        <f t="shared" si="16"/>
        <v>15.042274131617088</v>
      </c>
      <c r="AW17" s="30">
        <f t="shared" si="17"/>
        <v>15.097696670278097</v>
      </c>
    </row>
    <row r="18" spans="1:49" x14ac:dyDescent="0.3">
      <c r="A18" s="26">
        <v>11</v>
      </c>
      <c r="B18" s="26">
        <v>2465011</v>
      </c>
      <c r="C18" s="27" t="s">
        <v>76</v>
      </c>
      <c r="D18" s="44">
        <v>122712</v>
      </c>
      <c r="E18" s="47" t="e">
        <f t="shared" si="0"/>
        <v>#NUM!</v>
      </c>
      <c r="F18" s="48" t="e">
        <f t="shared" si="1"/>
        <v>#NUM!</v>
      </c>
      <c r="G18" s="30" t="e">
        <f t="shared" si="2"/>
        <v>#NUM!</v>
      </c>
      <c r="H18" s="31" t="e">
        <f t="shared" si="3"/>
        <v>#NUM!</v>
      </c>
      <c r="I18" s="32">
        <v>15.483408305626201</v>
      </c>
      <c r="J18" s="32">
        <v>0.81491622661190399</v>
      </c>
      <c r="K18" s="33">
        <f t="shared" si="4"/>
        <v>3.5521374792527833</v>
      </c>
      <c r="L18" s="32">
        <v>1.62983245322381</v>
      </c>
      <c r="M18" s="32">
        <v>0.81491622661190399</v>
      </c>
      <c r="N18" s="32">
        <v>15.483408305626201</v>
      </c>
      <c r="O18" s="74">
        <v>14.668492079014277</v>
      </c>
      <c r="P18" s="32">
        <v>8.1491622661190394E-2</v>
      </c>
      <c r="Q18" s="32">
        <v>0</v>
      </c>
      <c r="R18" s="32">
        <v>0</v>
      </c>
      <c r="S18" s="32">
        <v>0.81491622661190399</v>
      </c>
      <c r="T18" s="33" t="e">
        <f t="shared" si="5"/>
        <v>#NUM!</v>
      </c>
      <c r="U18" s="34" t="e">
        <f t="shared" si="6"/>
        <v>#NUM!</v>
      </c>
      <c r="V18" s="34">
        <v>10.593910945954756</v>
      </c>
      <c r="W18" s="32">
        <v>600</v>
      </c>
      <c r="X18" s="74">
        <v>24.96939646991839</v>
      </c>
      <c r="Y18" s="74">
        <v>171.75174392072495</v>
      </c>
      <c r="Z18" s="33">
        <f t="shared" si="7"/>
        <v>65.48692532373525</v>
      </c>
      <c r="AA18" s="33">
        <f t="shared" si="8"/>
        <v>32.000659282886673</v>
      </c>
      <c r="AB18" s="32">
        <v>14187</v>
      </c>
      <c r="AC18" s="32">
        <v>0</v>
      </c>
      <c r="AD18" s="32">
        <v>3188</v>
      </c>
      <c r="AE18" s="32">
        <v>21.573573573573601</v>
      </c>
      <c r="AF18" s="32">
        <v>0</v>
      </c>
      <c r="AG18" s="33">
        <f t="shared" si="9"/>
        <v>2256.6929536657972</v>
      </c>
      <c r="AH18" s="34">
        <f t="shared" si="10"/>
        <v>5.898009195812393</v>
      </c>
      <c r="AI18" s="35">
        <f t="shared" si="11"/>
        <v>29.29451219512195</v>
      </c>
      <c r="AJ18" s="30">
        <f t="shared" si="12"/>
        <v>66.081062871099505</v>
      </c>
      <c r="AK18" s="36">
        <v>1</v>
      </c>
      <c r="AL18" s="37">
        <v>10</v>
      </c>
      <c r="AM18" s="37">
        <v>1</v>
      </c>
      <c r="AN18" s="36">
        <f t="shared" si="13"/>
        <v>5.5</v>
      </c>
      <c r="AO18" s="36">
        <f t="shared" si="14"/>
        <v>3.25</v>
      </c>
      <c r="AP18" s="30">
        <f t="shared" si="15"/>
        <v>25.75</v>
      </c>
      <c r="AQ18" s="33">
        <v>66.798780487804876</v>
      </c>
      <c r="AR18" s="38">
        <v>2.53046539988909E-2</v>
      </c>
      <c r="AS18" s="39">
        <v>18.491749306709199</v>
      </c>
      <c r="AT18" s="40">
        <v>3.44758468630988</v>
      </c>
      <c r="AU18" s="32">
        <v>16.918073654723301</v>
      </c>
      <c r="AV18" s="41">
        <f t="shared" si="16"/>
        <v>17.687418601242658</v>
      </c>
      <c r="AW18" s="30">
        <f t="shared" si="17"/>
        <v>17.753281088608393</v>
      </c>
    </row>
    <row r="19" spans="1:49" x14ac:dyDescent="0.3">
      <c r="A19" s="26">
        <v>12</v>
      </c>
      <c r="B19" s="26">
        <v>1803011</v>
      </c>
      <c r="C19" s="27" t="s">
        <v>128</v>
      </c>
      <c r="D19" s="44">
        <v>46389</v>
      </c>
      <c r="E19" s="47" t="e">
        <f t="shared" si="0"/>
        <v>#NUM!</v>
      </c>
      <c r="F19" s="48" t="e">
        <f t="shared" si="1"/>
        <v>#NUM!</v>
      </c>
      <c r="G19" s="30" t="e">
        <f t="shared" si="2"/>
        <v>#NUM!</v>
      </c>
      <c r="H19" s="31" t="e">
        <f t="shared" si="3"/>
        <v>#NUM!</v>
      </c>
      <c r="I19" s="32">
        <v>30.179568432171401</v>
      </c>
      <c r="J19" s="32">
        <v>2.1556834594408198</v>
      </c>
      <c r="K19" s="33">
        <f t="shared" si="4"/>
        <v>8.0658289395631364</v>
      </c>
      <c r="L19" s="32">
        <v>5.1736403026579598</v>
      </c>
      <c r="M19" s="32">
        <v>0.86227338377632601</v>
      </c>
      <c r="N19" s="32">
        <v>4.3113669188816299</v>
      </c>
      <c r="O19" s="74">
        <v>10.778417297204077</v>
      </c>
      <c r="P19" s="32">
        <v>0.215568345944082</v>
      </c>
      <c r="Q19" s="32">
        <v>0</v>
      </c>
      <c r="R19" s="32">
        <v>0</v>
      </c>
      <c r="S19" s="32">
        <v>2.1556834594408198</v>
      </c>
      <c r="T19" s="33" t="e">
        <f t="shared" si="5"/>
        <v>#NUM!</v>
      </c>
      <c r="U19" s="34" t="e">
        <f t="shared" si="6"/>
        <v>#NUM!</v>
      </c>
      <c r="V19" s="34">
        <v>4.3113669188816308</v>
      </c>
      <c r="W19" s="32">
        <v>312.5</v>
      </c>
      <c r="X19" s="74">
        <v>19.411633109619686</v>
      </c>
      <c r="Y19" s="74">
        <v>144.5385759555067</v>
      </c>
      <c r="Z19" s="33">
        <f t="shared" si="7"/>
        <v>52.969140134942663</v>
      </c>
      <c r="AA19" s="33">
        <f t="shared" si="8"/>
        <v>23.827196112720046</v>
      </c>
      <c r="AB19" s="32">
        <v>6500</v>
      </c>
      <c r="AC19" s="32">
        <v>0</v>
      </c>
      <c r="AD19" s="32">
        <v>2875</v>
      </c>
      <c r="AE19" s="32">
        <v>53.5641891891892</v>
      </c>
      <c r="AF19" s="32">
        <v>0</v>
      </c>
      <c r="AG19" s="33">
        <f t="shared" si="9"/>
        <v>1223.0378773014413</v>
      </c>
      <c r="AH19" s="34">
        <f t="shared" si="10"/>
        <v>3.6246731889979649</v>
      </c>
      <c r="AI19" s="35">
        <f t="shared" si="11"/>
        <v>18.26768292682927</v>
      </c>
      <c r="AJ19" s="30">
        <f t="shared" si="12"/>
        <v>41.158335789783976</v>
      </c>
      <c r="AK19" s="36">
        <v>1</v>
      </c>
      <c r="AL19" s="37">
        <v>10</v>
      </c>
      <c r="AM19" s="37">
        <v>1</v>
      </c>
      <c r="AN19" s="36">
        <f t="shared" si="13"/>
        <v>5.5</v>
      </c>
      <c r="AO19" s="36">
        <f t="shared" si="14"/>
        <v>3.25</v>
      </c>
      <c r="AP19" s="30">
        <f t="shared" si="15"/>
        <v>25.75</v>
      </c>
      <c r="AQ19" s="33">
        <v>39.231707317073173</v>
      </c>
      <c r="AR19" s="38">
        <v>0</v>
      </c>
      <c r="AS19" s="39">
        <v>1</v>
      </c>
      <c r="AT19" s="40">
        <v>0</v>
      </c>
      <c r="AU19" s="32">
        <v>1</v>
      </c>
      <c r="AV19" s="41">
        <f t="shared" si="16"/>
        <v>1</v>
      </c>
      <c r="AW19" s="30">
        <f t="shared" si="17"/>
        <v>1</v>
      </c>
    </row>
    <row r="20" spans="1:49" x14ac:dyDescent="0.3">
      <c r="A20" s="26">
        <v>13</v>
      </c>
      <c r="B20" s="26">
        <v>2861011</v>
      </c>
      <c r="C20" s="27" t="s">
        <v>89</v>
      </c>
      <c r="D20" s="44">
        <v>121642</v>
      </c>
      <c r="E20" s="47" t="e">
        <f t="shared" si="0"/>
        <v>#NUM!</v>
      </c>
      <c r="F20" s="48" t="e">
        <f t="shared" si="1"/>
        <v>#NUM!</v>
      </c>
      <c r="G20" s="30" t="e">
        <f t="shared" si="2"/>
        <v>#NUM!</v>
      </c>
      <c r="H20" s="31" t="e">
        <f t="shared" si="3"/>
        <v>#NUM!</v>
      </c>
      <c r="I20" s="32">
        <v>0.82208447740089796</v>
      </c>
      <c r="J20" s="32">
        <v>0.82208447740089796</v>
      </c>
      <c r="K20" s="33">
        <f t="shared" si="4"/>
        <v>0.82208447740089796</v>
      </c>
      <c r="L20" s="32">
        <v>1.3975436115815301</v>
      </c>
      <c r="M20" s="32">
        <v>0.32883379096035897</v>
      </c>
      <c r="N20" s="32">
        <v>0.82208447740089796</v>
      </c>
      <c r="O20" s="74">
        <v>6.5766758192071819</v>
      </c>
      <c r="P20" s="32">
        <v>8.2208447740089799E-2</v>
      </c>
      <c r="Q20" s="32">
        <v>0.82208447740089796</v>
      </c>
      <c r="R20" s="32">
        <v>0.82208447740089796</v>
      </c>
      <c r="S20" s="32">
        <v>0</v>
      </c>
      <c r="T20" s="33" t="e">
        <f t="shared" si="5"/>
        <v>#NUM!</v>
      </c>
      <c r="U20" s="34" t="e">
        <f t="shared" si="6"/>
        <v>#NUM!</v>
      </c>
      <c r="V20" s="34">
        <v>9.0429292514098751</v>
      </c>
      <c r="W20" s="32">
        <v>615.47058823529403</v>
      </c>
      <c r="X20" s="74">
        <v>17.563891774696238</v>
      </c>
      <c r="Y20" s="74">
        <v>182.00128245178473</v>
      </c>
      <c r="Z20" s="33">
        <f t="shared" si="7"/>
        <v>56.538931965850473</v>
      </c>
      <c r="AA20" s="33">
        <f t="shared" si="8"/>
        <v>26.158084653706513</v>
      </c>
      <c r="AB20" s="32">
        <v>30326</v>
      </c>
      <c r="AC20" s="32">
        <v>0</v>
      </c>
      <c r="AD20" s="32">
        <v>3925</v>
      </c>
      <c r="AE20" s="32">
        <v>0</v>
      </c>
      <c r="AF20" s="32">
        <v>247.78536585365899</v>
      </c>
      <c r="AG20" s="33">
        <f t="shared" si="9"/>
        <v>4394.7472413146697</v>
      </c>
      <c r="AH20" s="34">
        <f t="shared" si="10"/>
        <v>10.600270044500816</v>
      </c>
      <c r="AI20" s="35">
        <f t="shared" si="11"/>
        <v>24.027256097560976</v>
      </c>
      <c r="AJ20" s="30">
        <f t="shared" si="12"/>
        <v>54.176064344969902</v>
      </c>
      <c r="AK20" s="36">
        <v>4.4249999999999998</v>
      </c>
      <c r="AL20" s="37">
        <v>4.4249999999999998</v>
      </c>
      <c r="AM20" s="37">
        <v>4.4249999999999998</v>
      </c>
      <c r="AN20" s="36">
        <f t="shared" si="13"/>
        <v>4.4249999999999998</v>
      </c>
      <c r="AO20" s="36">
        <f t="shared" si="14"/>
        <v>4.4249999999999998</v>
      </c>
      <c r="AP20" s="30">
        <f t="shared" si="15"/>
        <v>38.674999999999997</v>
      </c>
      <c r="AQ20" s="33">
        <v>50.399390243902438</v>
      </c>
      <c r="AR20" s="38">
        <v>2.2048537956624301E-2</v>
      </c>
      <c r="AS20" s="39">
        <v>16.240971029820798</v>
      </c>
      <c r="AT20" s="40">
        <v>2.0758786278488102</v>
      </c>
      <c r="AU20" s="32">
        <v>10.584677942090501</v>
      </c>
      <c r="AV20" s="41">
        <f t="shared" si="16"/>
        <v>13.111271784898483</v>
      </c>
      <c r="AW20" s="30">
        <f t="shared" si="17"/>
        <v>13.159072975962058</v>
      </c>
    </row>
    <row r="21" spans="1:49" x14ac:dyDescent="0.3">
      <c r="A21" s="26">
        <v>14</v>
      </c>
      <c r="B21" s="26">
        <v>2805011</v>
      </c>
      <c r="C21" s="27" t="s">
        <v>133</v>
      </c>
      <c r="D21" s="44">
        <v>60462</v>
      </c>
      <c r="E21" s="47" t="e">
        <f t="shared" si="0"/>
        <v>#NUM!</v>
      </c>
      <c r="F21" s="48" t="e">
        <f t="shared" si="1"/>
        <v>#NUM!</v>
      </c>
      <c r="G21" s="30" t="e">
        <f t="shared" si="2"/>
        <v>#NUM!</v>
      </c>
      <c r="H21" s="31" t="e">
        <f t="shared" si="3"/>
        <v>#NUM!</v>
      </c>
      <c r="I21" s="32">
        <v>18.193245344183101</v>
      </c>
      <c r="J21" s="32">
        <v>1.6539313949257399</v>
      </c>
      <c r="K21" s="33">
        <f t="shared" si="4"/>
        <v>5.485469865957791</v>
      </c>
      <c r="L21" s="32">
        <v>0</v>
      </c>
      <c r="M21" s="32">
        <v>1.81932453441831</v>
      </c>
      <c r="N21" s="32">
        <v>1.6539313949257399</v>
      </c>
      <c r="O21" s="74">
        <v>3.3078627898514767</v>
      </c>
      <c r="P21" s="32">
        <v>0</v>
      </c>
      <c r="Q21" s="32">
        <v>0</v>
      </c>
      <c r="R21" s="32">
        <v>0</v>
      </c>
      <c r="S21" s="32">
        <v>1.6539313949257399</v>
      </c>
      <c r="T21" s="33" t="e">
        <f t="shared" si="5"/>
        <v>#NUM!</v>
      </c>
      <c r="U21" s="34" t="e">
        <f t="shared" si="6"/>
        <v>#NUM!</v>
      </c>
      <c r="V21" s="34">
        <v>3.3078627898514767</v>
      </c>
      <c r="W21" s="32">
        <v>0</v>
      </c>
      <c r="X21" s="74">
        <v>18.465745101017774</v>
      </c>
      <c r="Y21" s="74">
        <v>108.87830372796137</v>
      </c>
      <c r="Z21" s="33">
        <f t="shared" si="7"/>
        <v>44.83881135435827</v>
      </c>
      <c r="AA21" s="33">
        <f t="shared" si="8"/>
        <v>18.518513957912912</v>
      </c>
      <c r="AB21" s="32">
        <v>32371</v>
      </c>
      <c r="AC21" s="32">
        <v>0</v>
      </c>
      <c r="AD21" s="32">
        <v>3427.2727272727302</v>
      </c>
      <c r="AE21" s="32">
        <v>20.053097345132699</v>
      </c>
      <c r="AF21" s="32">
        <v>0</v>
      </c>
      <c r="AG21" s="33">
        <f t="shared" si="9"/>
        <v>4481.913760459599</v>
      </c>
      <c r="AH21" s="34">
        <f t="shared" si="10"/>
        <v>10.791976921477442</v>
      </c>
      <c r="AI21" s="35">
        <f t="shared" si="11"/>
        <v>28.119725609756102</v>
      </c>
      <c r="AJ21" s="30">
        <f t="shared" si="12"/>
        <v>63.425822209121165</v>
      </c>
      <c r="AK21" s="36">
        <v>4.4249999999999998</v>
      </c>
      <c r="AL21" s="37">
        <v>10</v>
      </c>
      <c r="AM21" s="37">
        <v>1</v>
      </c>
      <c r="AN21" s="36">
        <f t="shared" si="13"/>
        <v>5.5</v>
      </c>
      <c r="AO21" s="36">
        <f t="shared" si="14"/>
        <v>4.9625000000000004</v>
      </c>
      <c r="AP21" s="30">
        <f t="shared" si="15"/>
        <v>44.587500000000006</v>
      </c>
      <c r="AQ21" s="33">
        <v>59.152439024390247</v>
      </c>
      <c r="AR21" s="38">
        <v>2.65455876905379E-2</v>
      </c>
      <c r="AS21" s="39">
        <v>19.3495401716423</v>
      </c>
      <c r="AT21" s="40">
        <v>2.3509892626961801</v>
      </c>
      <c r="AU21" s="32">
        <v>11.854909639686699</v>
      </c>
      <c r="AV21" s="41">
        <f t="shared" si="16"/>
        <v>15.145529053298446</v>
      </c>
      <c r="AW21" s="30">
        <f t="shared" si="17"/>
        <v>15.201359122095615</v>
      </c>
    </row>
    <row r="22" spans="1:49" x14ac:dyDescent="0.3">
      <c r="A22" s="26">
        <v>15</v>
      </c>
      <c r="B22" s="26">
        <v>2261011</v>
      </c>
      <c r="C22" s="27" t="s">
        <v>127</v>
      </c>
      <c r="D22" s="44">
        <v>462249</v>
      </c>
      <c r="E22" s="47" t="e">
        <f t="shared" si="0"/>
        <v>#NUM!</v>
      </c>
      <c r="F22" s="48" t="e">
        <f t="shared" si="1"/>
        <v>#NUM!</v>
      </c>
      <c r="G22" s="30" t="e">
        <f t="shared" si="2"/>
        <v>#NUM!</v>
      </c>
      <c r="H22" s="31" t="e">
        <f t="shared" si="3"/>
        <v>#NUM!</v>
      </c>
      <c r="I22" s="32">
        <v>24.662032800503599</v>
      </c>
      <c r="J22" s="32">
        <v>1.94700258951344</v>
      </c>
      <c r="K22" s="33">
        <f t="shared" si="4"/>
        <v>6.9294330017142025</v>
      </c>
      <c r="L22" s="32">
        <v>3.39643785059567</v>
      </c>
      <c r="M22" s="32">
        <v>0.30286706947986902</v>
      </c>
      <c r="N22" s="32">
        <v>2.37966983162754</v>
      </c>
      <c r="O22" s="74">
        <v>6.2736750106544301</v>
      </c>
      <c r="P22" s="32">
        <v>0.28123370737416398</v>
      </c>
      <c r="Q22" s="32">
        <v>0.64900086317114802</v>
      </c>
      <c r="R22" s="32">
        <v>0.64900086317114802</v>
      </c>
      <c r="S22" s="32">
        <v>0.21633362105704901</v>
      </c>
      <c r="T22" s="33">
        <f t="shared" si="5"/>
        <v>1.1179193013652935</v>
      </c>
      <c r="U22" s="34" t="e">
        <f t="shared" si="6"/>
        <v>#NUM!</v>
      </c>
      <c r="V22" s="34">
        <v>5.6246741474832831</v>
      </c>
      <c r="W22" s="32">
        <v>449.78343949044603</v>
      </c>
      <c r="X22" s="74">
        <v>10.353869692719623</v>
      </c>
      <c r="Y22" s="74">
        <v>254.50568849256572</v>
      </c>
      <c r="Z22" s="33">
        <f t="shared" si="7"/>
        <v>51.333407589092673</v>
      </c>
      <c r="AA22" s="33">
        <f t="shared" si="8"/>
        <v>22.75914777045277</v>
      </c>
      <c r="AB22" s="32">
        <v>38267</v>
      </c>
      <c r="AC22" s="32">
        <v>483.58724832214801</v>
      </c>
      <c r="AD22" s="32">
        <v>6852.7142857142899</v>
      </c>
      <c r="AE22" s="32">
        <v>41.508532423208202</v>
      </c>
      <c r="AF22" s="32">
        <v>246.48033707865201</v>
      </c>
      <c r="AG22" s="33">
        <f t="shared" si="9"/>
        <v>5796.7733575614893</v>
      </c>
      <c r="AH22" s="34">
        <f t="shared" si="10"/>
        <v>13.683771035729531</v>
      </c>
      <c r="AI22" s="35">
        <f t="shared" si="11"/>
        <v>39.971554878048785</v>
      </c>
      <c r="AJ22" s="30">
        <f t="shared" si="12"/>
        <v>90.213205878637311</v>
      </c>
      <c r="AK22" s="36">
        <v>4.4249999999999998</v>
      </c>
      <c r="AL22" s="37">
        <v>10</v>
      </c>
      <c r="AM22" s="37">
        <v>10</v>
      </c>
      <c r="AN22" s="36">
        <f t="shared" si="13"/>
        <v>10</v>
      </c>
      <c r="AO22" s="36">
        <f t="shared" si="14"/>
        <v>7.2125000000000004</v>
      </c>
      <c r="AP22" s="30">
        <f t="shared" si="15"/>
        <v>69.337500000000006</v>
      </c>
      <c r="AQ22" s="33">
        <v>82.594512195121951</v>
      </c>
      <c r="AR22" s="38">
        <v>4.1735415827238297E-2</v>
      </c>
      <c r="AS22" s="39">
        <v>29.849453183327999</v>
      </c>
      <c r="AT22" s="40">
        <v>6.0751416918314902</v>
      </c>
      <c r="AU22" s="32">
        <v>29.049942702629199</v>
      </c>
      <c r="AV22" s="41">
        <f t="shared" si="16"/>
        <v>29.446984644959677</v>
      </c>
      <c r="AW22" s="30">
        <f t="shared" si="17"/>
        <v>29.559260198869037</v>
      </c>
    </row>
    <row r="23" spans="1:49" x14ac:dyDescent="0.3">
      <c r="A23" s="26">
        <v>16</v>
      </c>
      <c r="B23" s="26">
        <v>2262011</v>
      </c>
      <c r="C23" s="27" t="s">
        <v>105</v>
      </c>
      <c r="D23" s="44">
        <v>247478</v>
      </c>
      <c r="E23" s="47" t="e">
        <f t="shared" si="0"/>
        <v>#NUM!</v>
      </c>
      <c r="F23" s="48" t="e">
        <f t="shared" si="1"/>
        <v>#NUM!</v>
      </c>
      <c r="G23" s="30" t="e">
        <f t="shared" si="2"/>
        <v>#NUM!</v>
      </c>
      <c r="H23" s="31" t="e">
        <f t="shared" si="3"/>
        <v>#NUM!</v>
      </c>
      <c r="I23" s="32">
        <v>16.567129199363201</v>
      </c>
      <c r="J23" s="32">
        <v>0.80815264387137398</v>
      </c>
      <c r="K23" s="33">
        <f t="shared" si="4"/>
        <v>3.6590667203296539</v>
      </c>
      <c r="L23" s="32">
        <v>0.52529921851639305</v>
      </c>
      <c r="M23" s="32">
        <v>1.4142671267749101</v>
      </c>
      <c r="N23" s="32">
        <v>0.40407632193568699</v>
      </c>
      <c r="O23" s="74">
        <v>9.6978317264564922</v>
      </c>
      <c r="P23" s="32">
        <v>4.0407632193568702E-2</v>
      </c>
      <c r="Q23" s="32">
        <v>0.80815264387137398</v>
      </c>
      <c r="R23" s="32">
        <v>0</v>
      </c>
      <c r="S23" s="32">
        <v>0</v>
      </c>
      <c r="T23" s="33" t="e">
        <f t="shared" si="5"/>
        <v>#NUM!</v>
      </c>
      <c r="U23" s="34" t="e">
        <f t="shared" si="6"/>
        <v>#NUM!</v>
      </c>
      <c r="V23" s="34">
        <v>4.0407632193568723</v>
      </c>
      <c r="W23" s="32">
        <v>346.15384615384602</v>
      </c>
      <c r="X23" s="74">
        <v>15.923390970220941</v>
      </c>
      <c r="Y23" s="74">
        <v>185.08311849942217</v>
      </c>
      <c r="Z23" s="33">
        <f t="shared" si="7"/>
        <v>54.287667640579578</v>
      </c>
      <c r="AA23" s="33">
        <f t="shared" si="8"/>
        <v>24.688126049097598</v>
      </c>
      <c r="AB23" s="32">
        <v>58680.5</v>
      </c>
      <c r="AC23" s="32">
        <v>0</v>
      </c>
      <c r="AD23" s="32">
        <v>2488.5714285714298</v>
      </c>
      <c r="AE23" s="32">
        <v>0</v>
      </c>
      <c r="AF23" s="32">
        <v>382.58536585365903</v>
      </c>
      <c r="AG23" s="33">
        <f t="shared" si="9"/>
        <v>7742.3027696997815</v>
      </c>
      <c r="AH23" s="34">
        <f t="shared" si="10"/>
        <v>17.962608499080282</v>
      </c>
      <c r="AI23" s="35">
        <f t="shared" si="11"/>
        <v>37.29533536585366</v>
      </c>
      <c r="AJ23" s="30">
        <f t="shared" si="12"/>
        <v>84.164441824230437</v>
      </c>
      <c r="AK23" s="36">
        <v>4.4249999999999998</v>
      </c>
      <c r="AL23" s="37">
        <v>10</v>
      </c>
      <c r="AM23" s="37">
        <v>1</v>
      </c>
      <c r="AN23" s="36">
        <f t="shared" si="13"/>
        <v>5.5</v>
      </c>
      <c r="AO23" s="36">
        <f t="shared" si="14"/>
        <v>4.9625000000000004</v>
      </c>
      <c r="AP23" s="30">
        <f t="shared" si="15"/>
        <v>44.587500000000006</v>
      </c>
      <c r="AQ23" s="33">
        <v>82.091463414634148</v>
      </c>
      <c r="AR23" s="38">
        <v>1.00630416012848E-2</v>
      </c>
      <c r="AS23" s="39">
        <v>7.9560406145199796</v>
      </c>
      <c r="AT23" s="40">
        <v>1.5084618676930099</v>
      </c>
      <c r="AU23" s="32">
        <v>7.9648200987282598</v>
      </c>
      <c r="AV23" s="41">
        <f t="shared" si="16"/>
        <v>7.9604291462726469</v>
      </c>
      <c r="AW23" s="30">
        <f t="shared" si="17"/>
        <v>7.9879008114631116</v>
      </c>
    </row>
    <row r="24" spans="1:49" x14ac:dyDescent="0.3">
      <c r="A24" s="26">
        <v>17</v>
      </c>
      <c r="B24" s="26">
        <v>2466011</v>
      </c>
      <c r="C24" s="27" t="s">
        <v>86</v>
      </c>
      <c r="D24" s="44">
        <v>183392</v>
      </c>
      <c r="E24" s="47" t="e">
        <f t="shared" si="0"/>
        <v>#NUM!</v>
      </c>
      <c r="F24" s="48" t="e">
        <f t="shared" si="1"/>
        <v>#NUM!</v>
      </c>
      <c r="G24" s="30" t="e">
        <f t="shared" si="2"/>
        <v>#NUM!</v>
      </c>
      <c r="H24" s="31" t="e">
        <f t="shared" si="3"/>
        <v>#NUM!</v>
      </c>
      <c r="I24" s="32">
        <v>14.722561507590299</v>
      </c>
      <c r="J24" s="32">
        <v>2.18112022334671</v>
      </c>
      <c r="K24" s="33">
        <f t="shared" si="4"/>
        <v>5.66671656637872</v>
      </c>
      <c r="L24" s="32">
        <v>1.1996161228406901</v>
      </c>
      <c r="M24" s="32">
        <v>0.218112022334671</v>
      </c>
      <c r="N24" s="32">
        <v>0</v>
      </c>
      <c r="O24" s="74">
        <v>9.8150410050602002</v>
      </c>
      <c r="P24" s="32">
        <v>5.4528005583667799E-2</v>
      </c>
      <c r="Q24" s="32">
        <v>0.54528005583667805</v>
      </c>
      <c r="R24" s="32">
        <v>0</v>
      </c>
      <c r="S24" s="32">
        <v>0.54528005583667805</v>
      </c>
      <c r="T24" s="33" t="e">
        <f t="shared" si="5"/>
        <v>#NUM!</v>
      </c>
      <c r="U24" s="34" t="e">
        <f t="shared" si="6"/>
        <v>#NUM!</v>
      </c>
      <c r="V24" s="34">
        <v>10.360321060896878</v>
      </c>
      <c r="W24" s="32">
        <v>227.272727272727</v>
      </c>
      <c r="X24" s="74">
        <v>17.716029330976664</v>
      </c>
      <c r="Y24" s="74">
        <v>228.29240097714188</v>
      </c>
      <c r="Z24" s="33">
        <f t="shared" si="7"/>
        <v>63.595871499257967</v>
      </c>
      <c r="AA24" s="33">
        <f t="shared" si="8"/>
        <v>30.765899414902496</v>
      </c>
      <c r="AB24" s="32">
        <v>14199</v>
      </c>
      <c r="AC24" s="32">
        <v>0</v>
      </c>
      <c r="AD24" s="32">
        <v>5050</v>
      </c>
      <c r="AE24" s="32">
        <v>24.0083487940631</v>
      </c>
      <c r="AF24" s="32">
        <v>409.82113821138199</v>
      </c>
      <c r="AG24" s="33">
        <f t="shared" si="9"/>
        <v>2494.8230178780063</v>
      </c>
      <c r="AH24" s="34">
        <f t="shared" si="10"/>
        <v>6.4217328843591757</v>
      </c>
      <c r="AI24" s="35">
        <f t="shared" si="11"/>
        <v>25.222164634146345</v>
      </c>
      <c r="AJ24" s="30">
        <f t="shared" si="12"/>
        <v>56.876784435928762</v>
      </c>
      <c r="AK24" s="36">
        <v>4.4249999999999998</v>
      </c>
      <c r="AL24" s="37">
        <v>10</v>
      </c>
      <c r="AM24" s="37">
        <v>1</v>
      </c>
      <c r="AN24" s="36">
        <f t="shared" si="13"/>
        <v>5.5</v>
      </c>
      <c r="AO24" s="36">
        <f t="shared" si="14"/>
        <v>4.9625000000000004</v>
      </c>
      <c r="AP24" s="30">
        <f t="shared" si="15"/>
        <v>44.587500000000006</v>
      </c>
      <c r="AQ24" s="33">
        <v>51.908536585365859</v>
      </c>
      <c r="AR24" s="38">
        <v>3.5113755941054002E-2</v>
      </c>
      <c r="AS24" s="39">
        <v>25.2722550628358</v>
      </c>
      <c r="AT24" s="40">
        <v>4.1696525361178303</v>
      </c>
      <c r="AU24" s="32">
        <v>20.2519813793376</v>
      </c>
      <c r="AV24" s="41">
        <f t="shared" si="16"/>
        <v>22.62328974633046</v>
      </c>
      <c r="AW24" s="30">
        <f t="shared" si="17"/>
        <v>22.708633302560138</v>
      </c>
    </row>
    <row r="25" spans="1:49" x14ac:dyDescent="0.3">
      <c r="A25" s="26">
        <v>18</v>
      </c>
      <c r="B25" s="26">
        <v>203011</v>
      </c>
      <c r="C25" s="27" t="s">
        <v>132</v>
      </c>
      <c r="D25" s="44">
        <v>68666</v>
      </c>
      <c r="E25" s="47" t="e">
        <f t="shared" si="0"/>
        <v>#NUM!</v>
      </c>
      <c r="F25" s="48" t="e">
        <f t="shared" si="1"/>
        <v>#NUM!</v>
      </c>
      <c r="G25" s="30" t="e">
        <f t="shared" si="2"/>
        <v>#NUM!</v>
      </c>
      <c r="H25" s="31" t="e">
        <f t="shared" si="3"/>
        <v>#NUM!</v>
      </c>
      <c r="I25" s="32">
        <v>18.932222642938299</v>
      </c>
      <c r="J25" s="32">
        <v>1.4563248186875599</v>
      </c>
      <c r="K25" s="33">
        <f t="shared" si="4"/>
        <v>5.2508538075087978</v>
      </c>
      <c r="L25" s="32">
        <v>0</v>
      </c>
      <c r="M25" s="32">
        <v>0.43689744560626798</v>
      </c>
      <c r="N25" s="32">
        <v>1.4563248186875599</v>
      </c>
      <c r="O25" s="74">
        <v>5.8252992747502406</v>
      </c>
      <c r="P25" s="32">
        <v>0</v>
      </c>
      <c r="Q25" s="32">
        <v>0</v>
      </c>
      <c r="R25" s="32">
        <v>0</v>
      </c>
      <c r="S25" s="32">
        <v>1.4563248186875599</v>
      </c>
      <c r="T25" s="33" t="e">
        <f t="shared" si="5"/>
        <v>#NUM!</v>
      </c>
      <c r="U25" s="34" t="e">
        <f t="shared" si="6"/>
        <v>#NUM!</v>
      </c>
      <c r="V25" s="34">
        <v>8.7379489121253613</v>
      </c>
      <c r="W25" s="32">
        <v>0</v>
      </c>
      <c r="X25" s="74">
        <v>18.949232585596221</v>
      </c>
      <c r="Y25" s="74">
        <v>148.02085457140359</v>
      </c>
      <c r="Z25" s="33">
        <f t="shared" si="7"/>
        <v>52.961132925875368</v>
      </c>
      <c r="AA25" s="33">
        <f t="shared" si="8"/>
        <v>23.821967821339403</v>
      </c>
      <c r="AB25" s="32">
        <v>13351</v>
      </c>
      <c r="AC25" s="32">
        <v>0</v>
      </c>
      <c r="AD25" s="32">
        <v>2800</v>
      </c>
      <c r="AE25" s="32">
        <v>30.2793650793651</v>
      </c>
      <c r="AF25" s="32">
        <v>0</v>
      </c>
      <c r="AG25" s="33">
        <f t="shared" si="9"/>
        <v>2028.0063206857876</v>
      </c>
      <c r="AH25" s="34">
        <f t="shared" si="10"/>
        <v>5.3950546136521851</v>
      </c>
      <c r="AI25" s="35">
        <f t="shared" si="11"/>
        <v>37.335579268292683</v>
      </c>
      <c r="AJ25" s="30">
        <f t="shared" si="12"/>
        <v>84.25540068219145</v>
      </c>
      <c r="AK25" s="36">
        <v>4.4249999999999998</v>
      </c>
      <c r="AL25" s="37">
        <v>10</v>
      </c>
      <c r="AM25" s="37">
        <v>1</v>
      </c>
      <c r="AN25" s="36">
        <f t="shared" si="13"/>
        <v>5.5</v>
      </c>
      <c r="AO25" s="36">
        <f t="shared" si="14"/>
        <v>4.9625000000000004</v>
      </c>
      <c r="AP25" s="30">
        <f t="shared" si="15"/>
        <v>44.587500000000006</v>
      </c>
      <c r="AQ25" s="33">
        <v>82.192073170731703</v>
      </c>
      <c r="AR25" s="38">
        <v>3.1153554747329299E-2</v>
      </c>
      <c r="AS25" s="39">
        <v>22.534780506266198</v>
      </c>
      <c r="AT25" s="40">
        <v>3.61368807222751</v>
      </c>
      <c r="AU25" s="32">
        <v>17.685000698411301</v>
      </c>
      <c r="AV25" s="41">
        <f t="shared" si="16"/>
        <v>19.963156288319318</v>
      </c>
      <c r="AW25" s="30">
        <f t="shared" si="17"/>
        <v>20.038000736780681</v>
      </c>
    </row>
    <row r="26" spans="1:49" x14ac:dyDescent="0.3">
      <c r="A26" s="26">
        <v>19</v>
      </c>
      <c r="B26" s="26">
        <v>3003011</v>
      </c>
      <c r="C26" s="27" t="s">
        <v>135</v>
      </c>
      <c r="D26" s="44">
        <v>69312</v>
      </c>
      <c r="E26" s="47" t="e">
        <f t="shared" si="0"/>
        <v>#NUM!</v>
      </c>
      <c r="F26" s="48" t="e">
        <f t="shared" si="1"/>
        <v>#NUM!</v>
      </c>
      <c r="G26" s="30" t="e">
        <f t="shared" si="2"/>
        <v>#NUM!</v>
      </c>
      <c r="H26" s="31" t="e">
        <f t="shared" si="3"/>
        <v>#NUM!</v>
      </c>
      <c r="I26" s="32">
        <v>10.0992613111727</v>
      </c>
      <c r="J26" s="32">
        <v>0</v>
      </c>
      <c r="K26" s="33" t="e">
        <f t="shared" si="4"/>
        <v>#NUM!</v>
      </c>
      <c r="L26" s="32">
        <v>0</v>
      </c>
      <c r="M26" s="32">
        <v>0.57710064635272396</v>
      </c>
      <c r="N26" s="32">
        <v>2.8855032317636198</v>
      </c>
      <c r="O26" s="74">
        <v>5.7710064635272387</v>
      </c>
      <c r="P26" s="32">
        <v>0</v>
      </c>
      <c r="Q26" s="32">
        <v>1.4427516158818099</v>
      </c>
      <c r="R26" s="32">
        <v>0</v>
      </c>
      <c r="S26" s="32">
        <v>0</v>
      </c>
      <c r="T26" s="33" t="e">
        <f t="shared" si="5"/>
        <v>#NUM!</v>
      </c>
      <c r="U26" s="34" t="e">
        <f t="shared" si="6"/>
        <v>#NUM!</v>
      </c>
      <c r="V26" s="34">
        <v>5.7710064635272387</v>
      </c>
      <c r="W26" s="32">
        <v>0</v>
      </c>
      <c r="X26" s="74">
        <v>24.354045037531275</v>
      </c>
      <c r="Y26" s="74">
        <v>172.985918744229</v>
      </c>
      <c r="Z26" s="33">
        <f t="shared" si="7"/>
        <v>64.906909154231641</v>
      </c>
      <c r="AA26" s="33">
        <f t="shared" si="8"/>
        <v>31.621938868049764</v>
      </c>
      <c r="AB26" s="32">
        <v>0</v>
      </c>
      <c r="AC26" s="32">
        <v>0</v>
      </c>
      <c r="AD26" s="32">
        <v>2750</v>
      </c>
      <c r="AE26" s="32">
        <v>0</v>
      </c>
      <c r="AF26" s="32">
        <v>199.76153846153801</v>
      </c>
      <c r="AG26" s="33">
        <f t="shared" si="9"/>
        <v>375.71719029588985</v>
      </c>
      <c r="AH26" s="34">
        <f t="shared" si="10"/>
        <v>1.7611457211471024</v>
      </c>
      <c r="AI26" s="35">
        <f t="shared" si="11"/>
        <v>13.225625000000001</v>
      </c>
      <c r="AJ26" s="30">
        <f t="shared" si="12"/>
        <v>29.762327872994486</v>
      </c>
      <c r="AK26" s="36">
        <v>4.4249999999999998</v>
      </c>
      <c r="AL26" s="37">
        <v>4.4249999999999998</v>
      </c>
      <c r="AM26" s="37">
        <v>1</v>
      </c>
      <c r="AN26" s="36">
        <f t="shared" si="13"/>
        <v>2.7124999999999999</v>
      </c>
      <c r="AO26" s="36">
        <f t="shared" si="14"/>
        <v>3.5687499999999996</v>
      </c>
      <c r="AP26" s="30">
        <f t="shared" si="15"/>
        <v>29.256249999999998</v>
      </c>
      <c r="AQ26" s="33">
        <v>25.75</v>
      </c>
      <c r="AR26" s="38">
        <v>1.64245781912668E-2</v>
      </c>
      <c r="AS26" s="39">
        <v>12.3534294601568</v>
      </c>
      <c r="AT26" s="40">
        <v>0.82064075630252098</v>
      </c>
      <c r="AU26" s="32">
        <v>4.7890352787456498</v>
      </c>
      <c r="AV26" s="41">
        <f t="shared" si="16"/>
        <v>7.6916194327454042</v>
      </c>
      <c r="AW26" s="30">
        <f t="shared" si="17"/>
        <v>7.7180301503570945</v>
      </c>
    </row>
    <row r="27" spans="1:49" x14ac:dyDescent="0.3">
      <c r="A27" s="26">
        <v>20</v>
      </c>
      <c r="B27" s="26">
        <v>861011</v>
      </c>
      <c r="C27" s="27" t="s">
        <v>142</v>
      </c>
      <c r="D27" s="44">
        <v>123762</v>
      </c>
      <c r="E27" s="47" t="e">
        <f t="shared" si="0"/>
        <v>#NUM!</v>
      </c>
      <c r="F27" s="48" t="e">
        <f t="shared" si="1"/>
        <v>#NUM!</v>
      </c>
      <c r="G27" s="30" t="e">
        <f t="shared" si="2"/>
        <v>#NUM!</v>
      </c>
      <c r="H27" s="31" t="e">
        <f t="shared" si="3"/>
        <v>#NUM!</v>
      </c>
      <c r="I27" s="32">
        <v>30.704093340443698</v>
      </c>
      <c r="J27" s="32">
        <v>0</v>
      </c>
      <c r="K27" s="33" t="e">
        <f t="shared" si="4"/>
        <v>#NUM!</v>
      </c>
      <c r="L27" s="32">
        <v>1.85840564955317</v>
      </c>
      <c r="M27" s="32">
        <v>1.0504031932257101</v>
      </c>
      <c r="N27" s="32">
        <v>2.4240073689824002</v>
      </c>
      <c r="O27" s="74">
        <v>12.120036844912008</v>
      </c>
      <c r="P27" s="32">
        <v>8.0800245632746695E-2</v>
      </c>
      <c r="Q27" s="32">
        <v>0.80800245632746703</v>
      </c>
      <c r="R27" s="32">
        <v>0.80800245632746703</v>
      </c>
      <c r="S27" s="32">
        <v>1.6160049126549301</v>
      </c>
      <c r="T27" s="33" t="e">
        <f t="shared" si="5"/>
        <v>#NUM!</v>
      </c>
      <c r="U27" s="34" t="e">
        <f t="shared" si="6"/>
        <v>#NUM!</v>
      </c>
      <c r="V27" s="34">
        <v>7.2720221069472046</v>
      </c>
      <c r="W27" s="32">
        <v>4972.04347826087</v>
      </c>
      <c r="X27" s="74">
        <v>16.863625154130702</v>
      </c>
      <c r="Y27" s="74">
        <v>196.58699762447276</v>
      </c>
      <c r="Z27" s="33">
        <f t="shared" si="7"/>
        <v>57.577508092267173</v>
      </c>
      <c r="AA27" s="33">
        <f t="shared" si="8"/>
        <v>26.836220888723659</v>
      </c>
      <c r="AB27" s="32">
        <v>0</v>
      </c>
      <c r="AC27" s="32">
        <v>333.90123456790099</v>
      </c>
      <c r="AD27" s="32">
        <v>3538.4615384615399</v>
      </c>
      <c r="AE27" s="32">
        <v>16.664325842696599</v>
      </c>
      <c r="AF27" s="32">
        <v>302.46818181818202</v>
      </c>
      <c r="AG27" s="33">
        <f t="shared" si="9"/>
        <v>1150.9048256242554</v>
      </c>
      <c r="AH27" s="34">
        <f t="shared" si="10"/>
        <v>3.4660296845942296</v>
      </c>
      <c r="AI27" s="35">
        <f t="shared" si="11"/>
        <v>34.615259146341465</v>
      </c>
      <c r="AJ27" s="30">
        <f t="shared" si="12"/>
        <v>78.106960879268968</v>
      </c>
      <c r="AK27" s="36">
        <v>4.4249999999999998</v>
      </c>
      <c r="AL27" s="37">
        <v>4.4249999999999998</v>
      </c>
      <c r="AM27" s="37">
        <v>10</v>
      </c>
      <c r="AN27" s="36">
        <f t="shared" si="13"/>
        <v>7.2125000000000004</v>
      </c>
      <c r="AO27" s="36">
        <f t="shared" si="14"/>
        <v>5.8187499999999996</v>
      </c>
      <c r="AP27" s="30">
        <f t="shared" si="15"/>
        <v>54.006250000000001</v>
      </c>
      <c r="AQ27" s="33">
        <v>73.036585365853654</v>
      </c>
      <c r="AR27" s="38">
        <v>3.6470455463099301E-2</v>
      </c>
      <c r="AS27" s="39">
        <v>26.210068633619599</v>
      </c>
      <c r="AT27" s="40">
        <v>4.0178262916909802</v>
      </c>
      <c r="AU27" s="32">
        <v>19.5509742797576</v>
      </c>
      <c r="AV27" s="41">
        <f t="shared" si="16"/>
        <v>22.636969269904004</v>
      </c>
      <c r="AW27" s="30">
        <f t="shared" si="17"/>
        <v>22.722366816955752</v>
      </c>
    </row>
    <row r="28" spans="1:49" x14ac:dyDescent="0.3">
      <c r="A28" s="26">
        <v>21</v>
      </c>
      <c r="B28" s="26">
        <v>462011</v>
      </c>
      <c r="C28" s="27" t="s">
        <v>141</v>
      </c>
      <c r="D28" s="44">
        <v>96319</v>
      </c>
      <c r="E28" s="47" t="e">
        <f t="shared" si="0"/>
        <v>#NUM!</v>
      </c>
      <c r="F28" s="48" t="e">
        <f t="shared" si="1"/>
        <v>#NUM!</v>
      </c>
      <c r="G28" s="30" t="e">
        <f t="shared" si="2"/>
        <v>#NUM!</v>
      </c>
      <c r="H28" s="31" t="e">
        <f t="shared" si="3"/>
        <v>#NUM!</v>
      </c>
      <c r="I28" s="32">
        <v>22.8407686956883</v>
      </c>
      <c r="J28" s="32">
        <v>1.03821675889492</v>
      </c>
      <c r="K28" s="33">
        <f t="shared" si="4"/>
        <v>4.8696682480335411</v>
      </c>
      <c r="L28" s="32">
        <v>0</v>
      </c>
      <c r="M28" s="32">
        <v>0.83057340711593797</v>
      </c>
      <c r="N28" s="32">
        <v>2.0764335177898401</v>
      </c>
      <c r="O28" s="74">
        <v>10.382167588949221</v>
      </c>
      <c r="P28" s="32">
        <v>0</v>
      </c>
      <c r="Q28" s="32">
        <v>1.03821675889492</v>
      </c>
      <c r="R28" s="32">
        <v>0</v>
      </c>
      <c r="S28" s="32">
        <v>0</v>
      </c>
      <c r="T28" s="33" t="e">
        <f t="shared" si="5"/>
        <v>#NUM!</v>
      </c>
      <c r="U28" s="34" t="e">
        <f t="shared" si="6"/>
        <v>#NUM!</v>
      </c>
      <c r="V28" s="34">
        <v>2.0764335177898445</v>
      </c>
      <c r="W28" s="32">
        <v>0</v>
      </c>
      <c r="X28" s="74">
        <v>23.173341776159571</v>
      </c>
      <c r="Y28" s="74">
        <v>131.16830531878446</v>
      </c>
      <c r="Z28" s="33">
        <f t="shared" si="7"/>
        <v>55.132639782182039</v>
      </c>
      <c r="AA28" s="33">
        <f t="shared" si="8"/>
        <v>25.239848943766525</v>
      </c>
      <c r="AB28" s="32">
        <v>36355</v>
      </c>
      <c r="AC28" s="32">
        <v>0</v>
      </c>
      <c r="AD28" s="32">
        <v>2212.5</v>
      </c>
      <c r="AE28" s="32">
        <v>0</v>
      </c>
      <c r="AF28" s="32">
        <v>201.81097560975601</v>
      </c>
      <c r="AG28" s="33">
        <f t="shared" si="9"/>
        <v>4852.2155207912101</v>
      </c>
      <c r="AH28" s="34">
        <f t="shared" si="10"/>
        <v>11.6063881737392</v>
      </c>
      <c r="AI28" s="35">
        <f t="shared" si="11"/>
        <v>12.59329268292683</v>
      </c>
      <c r="AJ28" s="30">
        <f t="shared" si="12"/>
        <v>28.333136817282188</v>
      </c>
      <c r="AK28" s="36">
        <v>1</v>
      </c>
      <c r="AL28" s="37">
        <v>10</v>
      </c>
      <c r="AM28" s="37">
        <v>1</v>
      </c>
      <c r="AN28" s="36">
        <f t="shared" si="13"/>
        <v>5.5</v>
      </c>
      <c r="AO28" s="36">
        <f t="shared" si="14"/>
        <v>3.25</v>
      </c>
      <c r="AP28" s="30">
        <f t="shared" si="15"/>
        <v>25.75</v>
      </c>
      <c r="AQ28" s="33">
        <v>25.045731707317074</v>
      </c>
      <c r="AR28" s="38">
        <v>1.76386589041767E-2</v>
      </c>
      <c r="AS28" s="39">
        <v>13.192658301984199</v>
      </c>
      <c r="AT28" s="40">
        <v>1.1833595168628701</v>
      </c>
      <c r="AU28" s="32">
        <v>6.46376830835821</v>
      </c>
      <c r="AV28" s="41">
        <f t="shared" si="16"/>
        <v>9.2344077576942798</v>
      </c>
      <c r="AW28" s="30">
        <f t="shared" si="17"/>
        <v>9.2669076062247804</v>
      </c>
    </row>
    <row r="29" spans="1:49" x14ac:dyDescent="0.3">
      <c r="A29" s="26">
        <v>22</v>
      </c>
      <c r="B29" s="26">
        <v>407011</v>
      </c>
      <c r="C29" s="27" t="s">
        <v>93</v>
      </c>
      <c r="D29" s="44">
        <v>74258</v>
      </c>
      <c r="E29" s="47" t="e">
        <f t="shared" si="0"/>
        <v>#NUM!</v>
      </c>
      <c r="F29" s="48" t="e">
        <f t="shared" si="1"/>
        <v>#NUM!</v>
      </c>
      <c r="G29" s="30" t="e">
        <f t="shared" si="2"/>
        <v>#NUM!</v>
      </c>
      <c r="H29" s="31" t="e">
        <f t="shared" si="3"/>
        <v>#NUM!</v>
      </c>
      <c r="I29" s="32">
        <v>20.199843787874698</v>
      </c>
      <c r="J29" s="32">
        <v>1.3466562525249799</v>
      </c>
      <c r="K29" s="33">
        <f t="shared" si="4"/>
        <v>5.215577239095337</v>
      </c>
      <c r="L29" s="32">
        <v>3.7706375070699498</v>
      </c>
      <c r="M29" s="32">
        <v>1.07732500201998</v>
      </c>
      <c r="N29" s="32">
        <v>1.3466562525249799</v>
      </c>
      <c r="O29" s="74">
        <v>13.466562525249804</v>
      </c>
      <c r="P29" s="32">
        <v>0.13466562525249801</v>
      </c>
      <c r="Q29" s="32">
        <v>0</v>
      </c>
      <c r="R29" s="32">
        <v>0</v>
      </c>
      <c r="S29" s="32">
        <v>0</v>
      </c>
      <c r="T29" s="33" t="e">
        <f t="shared" si="5"/>
        <v>#NUM!</v>
      </c>
      <c r="U29" s="34" t="e">
        <f t="shared" si="6"/>
        <v>#NUM!</v>
      </c>
      <c r="V29" s="34">
        <v>14.813218777774784</v>
      </c>
      <c r="W29" s="32">
        <v>357.142857142857</v>
      </c>
      <c r="X29" s="74">
        <v>21.562555456965395</v>
      </c>
      <c r="Y29" s="74">
        <v>151.7681596595653</v>
      </c>
      <c r="Z29" s="33">
        <f t="shared" si="7"/>
        <v>57.205850743267121</v>
      </c>
      <c r="AA29" s="33">
        <f t="shared" si="8"/>
        <v>26.593547955120879</v>
      </c>
      <c r="AB29" s="32">
        <v>19504</v>
      </c>
      <c r="AC29" s="32">
        <v>0</v>
      </c>
      <c r="AD29" s="32">
        <v>4000.5</v>
      </c>
      <c r="AE29" s="32">
        <v>0</v>
      </c>
      <c r="AF29" s="32">
        <v>0</v>
      </c>
      <c r="AG29" s="33">
        <f t="shared" si="9"/>
        <v>2988.7248700693681</v>
      </c>
      <c r="AH29" s="34">
        <f t="shared" si="10"/>
        <v>7.5079800185271504</v>
      </c>
      <c r="AI29" s="35">
        <f t="shared" si="11"/>
        <v>21.104878048780492</v>
      </c>
      <c r="AJ29" s="30">
        <f t="shared" si="12"/>
        <v>47.570935276034881</v>
      </c>
      <c r="AK29" s="36">
        <v>1</v>
      </c>
      <c r="AL29" s="37">
        <v>1</v>
      </c>
      <c r="AM29" s="37">
        <v>1</v>
      </c>
      <c r="AN29" s="36">
        <f t="shared" si="13"/>
        <v>1</v>
      </c>
      <c r="AO29" s="36">
        <f t="shared" si="14"/>
        <v>1</v>
      </c>
      <c r="AP29" s="30">
        <f t="shared" si="15"/>
        <v>1</v>
      </c>
      <c r="AQ29" s="33">
        <v>52.512195121951223</v>
      </c>
      <c r="AR29" s="38">
        <v>1.3490046645628501E-2</v>
      </c>
      <c r="AS29" s="39">
        <v>10.3249452875937</v>
      </c>
      <c r="AT29" s="40">
        <v>1.1929631082786301</v>
      </c>
      <c r="AU29" s="32">
        <v>6.5081096920849104</v>
      </c>
      <c r="AV29" s="41">
        <f t="shared" si="16"/>
        <v>8.1973091009449544</v>
      </c>
      <c r="AW29" s="30">
        <f t="shared" si="17"/>
        <v>8.2257156922252239</v>
      </c>
    </row>
    <row r="30" spans="1:49" x14ac:dyDescent="0.3">
      <c r="A30" s="26">
        <v>23</v>
      </c>
      <c r="B30" s="26">
        <v>2467011</v>
      </c>
      <c r="C30" s="27" t="s">
        <v>95</v>
      </c>
      <c r="D30" s="44">
        <v>90283</v>
      </c>
      <c r="E30" s="47" t="e">
        <f t="shared" si="0"/>
        <v>#NUM!</v>
      </c>
      <c r="F30" s="48" t="e">
        <f t="shared" si="1"/>
        <v>#NUM!</v>
      </c>
      <c r="G30" s="30" t="e">
        <f t="shared" si="2"/>
        <v>#NUM!</v>
      </c>
      <c r="H30" s="31" t="e">
        <f t="shared" si="3"/>
        <v>#NUM!</v>
      </c>
      <c r="I30" s="32">
        <v>0</v>
      </c>
      <c r="J30" s="32">
        <v>0</v>
      </c>
      <c r="K30" s="33" t="e">
        <f t="shared" si="4"/>
        <v>#NUM!</v>
      </c>
      <c r="L30" s="32">
        <v>2.3260192948838698</v>
      </c>
      <c r="M30" s="32">
        <v>0.33228847069769502</v>
      </c>
      <c r="N30" s="32">
        <v>9.9686541209308501</v>
      </c>
      <c r="O30" s="74">
        <v>15.506795299225766</v>
      </c>
      <c r="P30" s="32">
        <v>0.22152564713179701</v>
      </c>
      <c r="Q30" s="32">
        <v>0</v>
      </c>
      <c r="R30" s="32">
        <v>0</v>
      </c>
      <c r="S30" s="32">
        <v>1.1076282356589799</v>
      </c>
      <c r="T30" s="33" t="e">
        <f t="shared" si="5"/>
        <v>#NUM!</v>
      </c>
      <c r="U30" s="34" t="e">
        <f t="shared" si="6"/>
        <v>#NUM!</v>
      </c>
      <c r="V30" s="34">
        <v>11.076282356589834</v>
      </c>
      <c r="W30" s="32">
        <v>658.19047619047603</v>
      </c>
      <c r="X30" s="74">
        <v>16.657532516731912</v>
      </c>
      <c r="Y30" s="74">
        <v>263.1392399455047</v>
      </c>
      <c r="Z30" s="33">
        <f t="shared" si="7"/>
        <v>66.206120909024463</v>
      </c>
      <c r="AA30" s="33">
        <f t="shared" si="8"/>
        <v>32.470256622979299</v>
      </c>
      <c r="AB30" s="32">
        <v>0</v>
      </c>
      <c r="AC30" s="32">
        <v>0</v>
      </c>
      <c r="AD30" s="32">
        <v>8366.6666666666697</v>
      </c>
      <c r="AE30" s="32">
        <v>25.328707085463801</v>
      </c>
      <c r="AF30" s="32">
        <v>0</v>
      </c>
      <c r="AG30" s="33">
        <f t="shared" si="9"/>
        <v>1137.41420488529</v>
      </c>
      <c r="AH30" s="34">
        <f t="shared" si="10"/>
        <v>3.4363595222920833</v>
      </c>
      <c r="AI30" s="35">
        <f t="shared" si="11"/>
        <v>24.626219512195121</v>
      </c>
      <c r="AJ30" s="30">
        <f t="shared" si="12"/>
        <v>55.529835347622864</v>
      </c>
      <c r="AK30" s="36">
        <v>1</v>
      </c>
      <c r="AL30" s="37">
        <v>10</v>
      </c>
      <c r="AM30" s="37">
        <v>1</v>
      </c>
      <c r="AN30" s="36">
        <f t="shared" si="13"/>
        <v>5.5</v>
      </c>
      <c r="AO30" s="36">
        <f t="shared" si="14"/>
        <v>3.25</v>
      </c>
      <c r="AP30" s="30">
        <f t="shared" si="15"/>
        <v>25.75</v>
      </c>
      <c r="AQ30" s="33">
        <v>55.128048780487802</v>
      </c>
      <c r="AR30" s="38">
        <v>1.06783710000202E-2</v>
      </c>
      <c r="AS30" s="39">
        <v>8.3813848055213107</v>
      </c>
      <c r="AT30" s="40">
        <v>1.1996187393533799</v>
      </c>
      <c r="AU30" s="32">
        <v>6.5388398511110903</v>
      </c>
      <c r="AV30" s="41">
        <f t="shared" si="16"/>
        <v>7.4030083732115095</v>
      </c>
      <c r="AW30" s="30">
        <f t="shared" si="17"/>
        <v>7.4282799905994708</v>
      </c>
    </row>
    <row r="31" spans="1:49" x14ac:dyDescent="0.3">
      <c r="A31" s="26">
        <v>24</v>
      </c>
      <c r="B31" s="26">
        <v>2468011</v>
      </c>
      <c r="C31" s="27" t="s">
        <v>114</v>
      </c>
      <c r="D31" s="44">
        <v>92847</v>
      </c>
      <c r="E31" s="47" t="e">
        <f t="shared" si="0"/>
        <v>#NUM!</v>
      </c>
      <c r="F31" s="48" t="e">
        <f t="shared" si="1"/>
        <v>#NUM!</v>
      </c>
      <c r="G31" s="30" t="e">
        <f t="shared" si="2"/>
        <v>#NUM!</v>
      </c>
      <c r="H31" s="31" t="e">
        <f t="shared" si="3"/>
        <v>#NUM!</v>
      </c>
      <c r="I31" s="32">
        <v>14.0015293978265</v>
      </c>
      <c r="J31" s="32">
        <v>1.0770407229097301</v>
      </c>
      <c r="K31" s="33">
        <f t="shared" si="4"/>
        <v>3.8833255522138352</v>
      </c>
      <c r="L31" s="32">
        <v>0</v>
      </c>
      <c r="M31" s="32">
        <v>0.75392850603681305</v>
      </c>
      <c r="N31" s="32">
        <v>12.9244886749168</v>
      </c>
      <c r="O31" s="74">
        <v>18.309692289465467</v>
      </c>
      <c r="P31" s="32">
        <v>0</v>
      </c>
      <c r="Q31" s="32">
        <v>0</v>
      </c>
      <c r="R31" s="32">
        <v>0</v>
      </c>
      <c r="S31" s="32">
        <v>0</v>
      </c>
      <c r="T31" s="33" t="e">
        <f t="shared" si="5"/>
        <v>#NUM!</v>
      </c>
      <c r="U31" s="34" t="e">
        <f t="shared" si="6"/>
        <v>#NUM!</v>
      </c>
      <c r="V31" s="34">
        <v>10.770407229097332</v>
      </c>
      <c r="W31" s="32">
        <v>0</v>
      </c>
      <c r="X31" s="74">
        <v>15.523976345053674</v>
      </c>
      <c r="Y31" s="74">
        <v>335.1104505261344</v>
      </c>
      <c r="Z31" s="33">
        <f t="shared" si="7"/>
        <v>72.12660193678883</v>
      </c>
      <c r="AA31" s="33">
        <f t="shared" si="8"/>
        <v>36.336023042539487</v>
      </c>
      <c r="AB31" s="32">
        <v>8962</v>
      </c>
      <c r="AC31" s="32">
        <v>0</v>
      </c>
      <c r="AD31" s="32">
        <v>2728.4285714285702</v>
      </c>
      <c r="AE31" s="32">
        <v>0</v>
      </c>
      <c r="AF31" s="32">
        <v>0</v>
      </c>
      <c r="AG31" s="33">
        <f t="shared" si="9"/>
        <v>1467.7860713520204</v>
      </c>
      <c r="AH31" s="34">
        <f t="shared" si="10"/>
        <v>4.1629522482901393</v>
      </c>
      <c r="AI31" s="35">
        <f t="shared" si="11"/>
        <v>19.796951219512195</v>
      </c>
      <c r="AJ31" s="30">
        <f t="shared" si="12"/>
        <v>44.614772392302186</v>
      </c>
      <c r="AK31" s="36">
        <v>1</v>
      </c>
      <c r="AL31" s="37">
        <v>1</v>
      </c>
      <c r="AM31" s="37">
        <v>10</v>
      </c>
      <c r="AN31" s="36">
        <f t="shared" si="13"/>
        <v>5.5</v>
      </c>
      <c r="AO31" s="36">
        <f t="shared" si="14"/>
        <v>3.25</v>
      </c>
      <c r="AP31" s="30">
        <f t="shared" si="15"/>
        <v>25.75</v>
      </c>
      <c r="AQ31" s="33">
        <v>43.054878048780488</v>
      </c>
      <c r="AR31" s="38">
        <v>2.6295458185248001E-3</v>
      </c>
      <c r="AS31" s="39">
        <v>2.81766390681166</v>
      </c>
      <c r="AT31" s="40">
        <v>0.26553090248643102</v>
      </c>
      <c r="AU31" s="32">
        <v>2.2260004751060198</v>
      </c>
      <c r="AV31" s="41">
        <f t="shared" si="16"/>
        <v>2.5044203311848112</v>
      </c>
      <c r="AW31" s="30">
        <f t="shared" si="17"/>
        <v>2.5103580299639403</v>
      </c>
    </row>
    <row r="32" spans="1:49" x14ac:dyDescent="0.3">
      <c r="A32" s="26">
        <v>25</v>
      </c>
      <c r="B32" s="26">
        <v>261011</v>
      </c>
      <c r="C32" s="27" t="s">
        <v>70</v>
      </c>
      <c r="D32" s="44">
        <v>81010</v>
      </c>
      <c r="E32" s="47" t="e">
        <f t="shared" si="0"/>
        <v>#NUM!</v>
      </c>
      <c r="F32" s="48" t="e">
        <f t="shared" si="1"/>
        <v>#NUM!</v>
      </c>
      <c r="G32" s="30" t="e">
        <f t="shared" si="2"/>
        <v>#NUM!</v>
      </c>
      <c r="H32" s="31" t="e">
        <f t="shared" si="3"/>
        <v>#NUM!</v>
      </c>
      <c r="I32" s="32">
        <v>83.940254289593895</v>
      </c>
      <c r="J32" s="32">
        <v>2.4688310085174701</v>
      </c>
      <c r="K32" s="33">
        <f t="shared" si="4"/>
        <v>14.395634847167768</v>
      </c>
      <c r="L32" s="32">
        <v>2.83915565979509</v>
      </c>
      <c r="M32" s="32">
        <v>0.37032465127761999</v>
      </c>
      <c r="N32" s="32">
        <v>4.9376620170349304</v>
      </c>
      <c r="O32" s="74">
        <v>8.6409085298111332</v>
      </c>
      <c r="P32" s="32">
        <v>0.246883100851747</v>
      </c>
      <c r="Q32" s="32">
        <v>2.4688310085174701</v>
      </c>
      <c r="R32" s="32">
        <v>1.2344155042587299</v>
      </c>
      <c r="S32" s="32">
        <v>2.4688310085174701</v>
      </c>
      <c r="T32" s="33">
        <f t="shared" si="5"/>
        <v>2.198432866871955</v>
      </c>
      <c r="U32" s="34" t="e">
        <f t="shared" si="6"/>
        <v>#NUM!</v>
      </c>
      <c r="V32" s="34">
        <v>8.6409085298111332</v>
      </c>
      <c r="W32" s="32">
        <v>362</v>
      </c>
      <c r="X32" s="74">
        <v>22.757165672018157</v>
      </c>
      <c r="Y32" s="74">
        <v>146.85841254166152</v>
      </c>
      <c r="Z32" s="33">
        <f t="shared" si="7"/>
        <v>57.810736239388788</v>
      </c>
      <c r="AA32" s="33">
        <f t="shared" si="8"/>
        <v>26.988506747762955</v>
      </c>
      <c r="AB32" s="32">
        <v>22558</v>
      </c>
      <c r="AC32" s="32">
        <v>185.93388429752099</v>
      </c>
      <c r="AD32" s="32">
        <v>5233.3333333333303</v>
      </c>
      <c r="AE32" s="32">
        <v>20.775211701308699</v>
      </c>
      <c r="AF32" s="32">
        <v>112.766853932584</v>
      </c>
      <c r="AG32" s="33">
        <f t="shared" si="9"/>
        <v>3565.3193694605652</v>
      </c>
      <c r="AH32" s="34">
        <f t="shared" si="10"/>
        <v>8.7760945634753149</v>
      </c>
      <c r="AI32" s="35">
        <f t="shared" si="11"/>
        <v>39.04594512195122</v>
      </c>
      <c r="AJ32" s="30">
        <f t="shared" si="12"/>
        <v>88.121152145534182</v>
      </c>
      <c r="AK32" s="36">
        <v>4.4249999999999998</v>
      </c>
      <c r="AL32" s="37">
        <v>1</v>
      </c>
      <c r="AM32" s="37">
        <v>1</v>
      </c>
      <c r="AN32" s="36">
        <f t="shared" si="13"/>
        <v>1</v>
      </c>
      <c r="AO32" s="36">
        <f t="shared" si="14"/>
        <v>2.7124999999999999</v>
      </c>
      <c r="AP32" s="30">
        <f t="shared" si="15"/>
        <v>19.837499999999999</v>
      </c>
      <c r="AQ32" s="33">
        <v>92.655487804878049</v>
      </c>
      <c r="AR32" s="38">
        <v>3.0960875022739299E-3</v>
      </c>
      <c r="AS32" s="39">
        <v>3.1401591353031302</v>
      </c>
      <c r="AT32" s="40">
        <v>0.604277803426014</v>
      </c>
      <c r="AU32" s="32">
        <v>3.7900514296417001</v>
      </c>
      <c r="AV32" s="41">
        <f t="shared" si="16"/>
        <v>3.4498354482580869</v>
      </c>
      <c r="AW32" s="30">
        <f t="shared" si="17"/>
        <v>3.4595045444864878</v>
      </c>
    </row>
    <row r="33" spans="1:49" x14ac:dyDescent="0.3">
      <c r="A33" s="26">
        <v>26</v>
      </c>
      <c r="B33" s="26">
        <v>3061011</v>
      </c>
      <c r="C33" s="27" t="s">
        <v>75</v>
      </c>
      <c r="D33" s="44">
        <v>102808</v>
      </c>
      <c r="E33" s="47" t="e">
        <f t="shared" si="0"/>
        <v>#NUM!</v>
      </c>
      <c r="F33" s="48" t="e">
        <f t="shared" si="1"/>
        <v>#NUM!</v>
      </c>
      <c r="G33" s="30" t="e">
        <f t="shared" si="2"/>
        <v>#NUM!</v>
      </c>
      <c r="H33" s="31" t="e">
        <f t="shared" si="3"/>
        <v>#NUM!</v>
      </c>
      <c r="I33" s="32">
        <v>17.508365107773699</v>
      </c>
      <c r="J33" s="32">
        <v>0</v>
      </c>
      <c r="K33" s="33" t="e">
        <f t="shared" si="4"/>
        <v>#NUM!</v>
      </c>
      <c r="L33" s="32">
        <v>2.4317173760796802</v>
      </c>
      <c r="M33" s="32">
        <v>0.19453739008637499</v>
      </c>
      <c r="N33" s="32">
        <v>1.9453739008637501</v>
      </c>
      <c r="O33" s="74">
        <v>9.7268695043187297</v>
      </c>
      <c r="P33" s="32">
        <v>0.19453739008637499</v>
      </c>
      <c r="Q33" s="32">
        <v>0.97268695043187303</v>
      </c>
      <c r="R33" s="32">
        <v>0.97268695043187303</v>
      </c>
      <c r="S33" s="32">
        <v>0.97268695043187303</v>
      </c>
      <c r="T33" s="33" t="e">
        <f t="shared" si="5"/>
        <v>#NUM!</v>
      </c>
      <c r="U33" s="34" t="e">
        <f t="shared" si="6"/>
        <v>#NUM!</v>
      </c>
      <c r="V33" s="34">
        <v>5.836121702591238</v>
      </c>
      <c r="W33" s="32">
        <v>1506.2</v>
      </c>
      <c r="X33" s="74">
        <v>14.389380530973451</v>
      </c>
      <c r="Y33" s="74">
        <v>106.61621663683759</v>
      </c>
      <c r="Z33" s="33">
        <f t="shared" si="7"/>
        <v>39.168116012391494</v>
      </c>
      <c r="AA33" s="33">
        <f t="shared" si="8"/>
        <v>14.815844609640484</v>
      </c>
      <c r="AB33" s="32">
        <v>0</v>
      </c>
      <c r="AC33" s="32">
        <v>290.625</v>
      </c>
      <c r="AD33" s="32">
        <v>18140</v>
      </c>
      <c r="AE33" s="32">
        <v>11.346580406654301</v>
      </c>
      <c r="AF33" s="32">
        <v>143.81153846153799</v>
      </c>
      <c r="AG33" s="33">
        <f t="shared" si="9"/>
        <v>2515.1485430011007</v>
      </c>
      <c r="AH33" s="34">
        <f t="shared" si="10"/>
        <v>6.4664351735234327</v>
      </c>
      <c r="AI33" s="35">
        <f t="shared" si="11"/>
        <v>18.75060975609756</v>
      </c>
      <c r="AJ33" s="30">
        <f t="shared" si="12"/>
        <v>42.24984208531604</v>
      </c>
      <c r="AK33" s="36">
        <v>1</v>
      </c>
      <c r="AL33" s="37">
        <v>10</v>
      </c>
      <c r="AM33" s="37">
        <v>1</v>
      </c>
      <c r="AN33" s="36">
        <f t="shared" si="13"/>
        <v>5.5</v>
      </c>
      <c r="AO33" s="36">
        <f t="shared" si="14"/>
        <v>3.25</v>
      </c>
      <c r="AP33" s="30">
        <f t="shared" si="15"/>
        <v>25.75</v>
      </c>
      <c r="AQ33" s="33">
        <v>40.439024390243901</v>
      </c>
      <c r="AR33" s="38">
        <v>4.3517083111113797E-2</v>
      </c>
      <c r="AS33" s="39">
        <v>31.081024161492</v>
      </c>
      <c r="AT33" s="40">
        <v>4.3190491181461503</v>
      </c>
      <c r="AU33" s="32">
        <v>20.941770322284899</v>
      </c>
      <c r="AV33" s="41">
        <f t="shared" si="16"/>
        <v>25.512578649978778</v>
      </c>
      <c r="AW33" s="30">
        <f t="shared" si="17"/>
        <v>25.609325752704159</v>
      </c>
    </row>
    <row r="34" spans="1:49" x14ac:dyDescent="0.3">
      <c r="A34" s="26">
        <v>27</v>
      </c>
      <c r="B34" s="26">
        <v>2469011</v>
      </c>
      <c r="C34" s="27" t="s">
        <v>67</v>
      </c>
      <c r="D34" s="44">
        <v>299910</v>
      </c>
      <c r="E34" s="47" t="e">
        <f t="shared" si="0"/>
        <v>#NUM!</v>
      </c>
      <c r="F34" s="48" t="e">
        <f t="shared" si="1"/>
        <v>#NUM!</v>
      </c>
      <c r="G34" s="30" t="e">
        <f t="shared" si="2"/>
        <v>#NUM!</v>
      </c>
      <c r="H34" s="31" t="e">
        <f t="shared" si="3"/>
        <v>#NUM!</v>
      </c>
      <c r="I34" s="32">
        <v>34.677069787602903</v>
      </c>
      <c r="J34" s="32">
        <v>0.33343336334233598</v>
      </c>
      <c r="K34" s="33">
        <f t="shared" si="4"/>
        <v>3.400366452330887</v>
      </c>
      <c r="L34" s="32">
        <v>2.7341535794071601</v>
      </c>
      <c r="M34" s="32">
        <v>1.3337334533693399</v>
      </c>
      <c r="N34" s="32">
        <v>4.6680670867926999</v>
      </c>
      <c r="O34" s="74">
        <v>12.003601080324097</v>
      </c>
      <c r="P34" s="32">
        <v>0.300090027008102</v>
      </c>
      <c r="Q34" s="32">
        <v>0.66686672668467195</v>
      </c>
      <c r="R34" s="32">
        <v>1.00030009002701</v>
      </c>
      <c r="S34" s="32">
        <v>0</v>
      </c>
      <c r="T34" s="33" t="e">
        <f t="shared" si="5"/>
        <v>#NUM!</v>
      </c>
      <c r="U34" s="34" t="e">
        <f t="shared" si="6"/>
        <v>#NUM!</v>
      </c>
      <c r="V34" s="34">
        <v>14.337634623720451</v>
      </c>
      <c r="W34" s="32">
        <v>886.74390243902405</v>
      </c>
      <c r="X34" s="74">
        <v>18.667873606867197</v>
      </c>
      <c r="Y34" s="74">
        <v>188.7799673235304</v>
      </c>
      <c r="Z34" s="33">
        <f t="shared" si="7"/>
        <v>59.364303832388913</v>
      </c>
      <c r="AA34" s="33">
        <f t="shared" si="8"/>
        <v>28.002905645989756</v>
      </c>
      <c r="AB34" s="32">
        <v>21323</v>
      </c>
      <c r="AC34" s="32">
        <v>451.60427807486599</v>
      </c>
      <c r="AD34" s="32">
        <v>11170.825000000001</v>
      </c>
      <c r="AE34" s="32">
        <v>0</v>
      </c>
      <c r="AF34" s="32">
        <v>133.296474358974</v>
      </c>
      <c r="AG34" s="33">
        <f t="shared" si="9"/>
        <v>4251.5175542657153</v>
      </c>
      <c r="AH34" s="34">
        <f t="shared" si="10"/>
        <v>10.28526244452036</v>
      </c>
      <c r="AI34" s="35">
        <f t="shared" si="11"/>
        <v>39.16667682926829</v>
      </c>
      <c r="AJ34" s="30">
        <f t="shared" si="12"/>
        <v>88.394028719417193</v>
      </c>
      <c r="AK34" s="36">
        <v>4.4249999999999998</v>
      </c>
      <c r="AL34" s="37">
        <v>1</v>
      </c>
      <c r="AM34" s="37">
        <v>1</v>
      </c>
      <c r="AN34" s="36">
        <f t="shared" si="13"/>
        <v>1</v>
      </c>
      <c r="AO34" s="36">
        <f t="shared" si="14"/>
        <v>2.7124999999999999</v>
      </c>
      <c r="AP34" s="30">
        <f t="shared" si="15"/>
        <v>19.837499999999999</v>
      </c>
      <c r="AQ34" s="33">
        <v>92.957317073170728</v>
      </c>
      <c r="AR34" s="38">
        <v>1.7797565181578E-2</v>
      </c>
      <c r="AS34" s="39">
        <v>13.3025016836676</v>
      </c>
      <c r="AT34" s="40">
        <v>3.1513459535353001</v>
      </c>
      <c r="AU34" s="32">
        <v>15.5502900042121</v>
      </c>
      <c r="AV34" s="41">
        <f t="shared" si="16"/>
        <v>14.382550502694261</v>
      </c>
      <c r="AW34" s="30">
        <f t="shared" si="17"/>
        <v>14.435369221063283</v>
      </c>
    </row>
    <row r="35" spans="1:49" x14ac:dyDescent="0.3">
      <c r="A35" s="26">
        <v>28</v>
      </c>
      <c r="B35" s="26">
        <v>1603011</v>
      </c>
      <c r="C35" s="27" t="s">
        <v>115</v>
      </c>
      <c r="D35" s="44">
        <v>62399</v>
      </c>
      <c r="E35" s="47" t="e">
        <f t="shared" si="0"/>
        <v>#NUM!</v>
      </c>
      <c r="F35" s="48" t="e">
        <f t="shared" si="1"/>
        <v>#NUM!</v>
      </c>
      <c r="G35" s="30" t="e">
        <f t="shared" si="2"/>
        <v>#NUM!</v>
      </c>
      <c r="H35" s="31" t="e">
        <f t="shared" si="3"/>
        <v>#NUM!</v>
      </c>
      <c r="I35" s="32">
        <v>3.20517957018542</v>
      </c>
      <c r="J35" s="32">
        <v>0</v>
      </c>
      <c r="K35" s="33" t="e">
        <f t="shared" si="4"/>
        <v>#NUM!</v>
      </c>
      <c r="L35" s="32">
        <v>0</v>
      </c>
      <c r="M35" s="32">
        <v>1.1218128495649</v>
      </c>
      <c r="N35" s="32">
        <v>1.60258978509271</v>
      </c>
      <c r="O35" s="74">
        <v>12.820718280741678</v>
      </c>
      <c r="P35" s="32">
        <v>0</v>
      </c>
      <c r="Q35" s="32">
        <v>0</v>
      </c>
      <c r="R35" s="32">
        <v>0</v>
      </c>
      <c r="S35" s="32">
        <v>3.20517957018542</v>
      </c>
      <c r="T35" s="33" t="e">
        <f t="shared" si="5"/>
        <v>#NUM!</v>
      </c>
      <c r="U35" s="34" t="e">
        <f t="shared" si="6"/>
        <v>#NUM!</v>
      </c>
      <c r="V35" s="34">
        <v>9.6155387105562582</v>
      </c>
      <c r="W35" s="32">
        <v>0</v>
      </c>
      <c r="X35" s="74">
        <v>28.403707052441231</v>
      </c>
      <c r="Y35" s="74">
        <v>141.79714418500296</v>
      </c>
      <c r="Z35" s="33">
        <f t="shared" si="7"/>
        <v>63.463095924352722</v>
      </c>
      <c r="AA35" s="33">
        <f t="shared" si="8"/>
        <v>30.679203864929544</v>
      </c>
      <c r="AB35" s="32">
        <v>0</v>
      </c>
      <c r="AC35" s="32">
        <v>0</v>
      </c>
      <c r="AD35" s="32">
        <v>1404.7142857142901</v>
      </c>
      <c r="AE35" s="32">
        <v>9.9659832246039102</v>
      </c>
      <c r="AF35" s="32">
        <v>0</v>
      </c>
      <c r="AG35" s="33">
        <f t="shared" si="9"/>
        <v>184.22039748203309</v>
      </c>
      <c r="AH35" s="34">
        <f t="shared" si="10"/>
        <v>1.3399834163825199</v>
      </c>
      <c r="AI35" s="35">
        <f t="shared" si="11"/>
        <v>29.689237804878054</v>
      </c>
      <c r="AJ35" s="30">
        <f t="shared" si="12"/>
        <v>66.973217669600388</v>
      </c>
      <c r="AK35" s="36">
        <v>4.4249999999999998</v>
      </c>
      <c r="AL35" s="37">
        <v>10</v>
      </c>
      <c r="AM35" s="37">
        <v>1</v>
      </c>
      <c r="AN35" s="36">
        <f t="shared" si="13"/>
        <v>5.5</v>
      </c>
      <c r="AO35" s="36">
        <f t="shared" si="14"/>
        <v>4.9625000000000004</v>
      </c>
      <c r="AP35" s="30">
        <f t="shared" si="15"/>
        <v>44.587500000000006</v>
      </c>
      <c r="AQ35" s="33">
        <v>63.076219512195124</v>
      </c>
      <c r="AR35" s="38">
        <v>3.1071231916138701E-2</v>
      </c>
      <c r="AS35" s="39">
        <v>22.4778751510114</v>
      </c>
      <c r="AT35" s="40">
        <v>3.06652953775605</v>
      </c>
      <c r="AU35" s="32">
        <v>15.158678462698701</v>
      </c>
      <c r="AV35" s="41">
        <f t="shared" si="16"/>
        <v>18.459005442841896</v>
      </c>
      <c r="AW35" s="30">
        <f t="shared" si="17"/>
        <v>18.527913256139744</v>
      </c>
    </row>
    <row r="36" spans="1:49" x14ac:dyDescent="0.3">
      <c r="A36" s="26">
        <v>29</v>
      </c>
      <c r="B36" s="26">
        <v>2661011</v>
      </c>
      <c r="C36" s="27" t="s">
        <v>94</v>
      </c>
      <c r="D36" s="44">
        <v>198046</v>
      </c>
      <c r="E36" s="47" t="e">
        <f t="shared" si="0"/>
        <v>#NUM!</v>
      </c>
      <c r="F36" s="48" t="e">
        <f t="shared" si="1"/>
        <v>#NUM!</v>
      </c>
      <c r="G36" s="30" t="e">
        <f t="shared" si="2"/>
        <v>#NUM!</v>
      </c>
      <c r="H36" s="31" t="e">
        <f t="shared" si="3"/>
        <v>#NUM!</v>
      </c>
      <c r="I36" s="32">
        <v>33.325591024307499</v>
      </c>
      <c r="J36" s="32">
        <v>1.0098663946759801</v>
      </c>
      <c r="K36" s="33">
        <f t="shared" si="4"/>
        <v>5.801240768849679</v>
      </c>
      <c r="L36" s="32">
        <v>2.0702261090857701</v>
      </c>
      <c r="M36" s="32">
        <v>0.10098663946759801</v>
      </c>
      <c r="N36" s="32">
        <v>3.0295991840279499</v>
      </c>
      <c r="O36" s="74">
        <v>6.5641315653938985</v>
      </c>
      <c r="P36" s="32">
        <v>0.25246659866899601</v>
      </c>
      <c r="Q36" s="32">
        <v>1.5147995920139801</v>
      </c>
      <c r="R36" s="32">
        <v>0.50493319733799202</v>
      </c>
      <c r="S36" s="32">
        <v>0</v>
      </c>
      <c r="T36" s="33" t="e">
        <f t="shared" si="5"/>
        <v>#NUM!</v>
      </c>
      <c r="U36" s="34" t="e">
        <f t="shared" si="6"/>
        <v>#NUM!</v>
      </c>
      <c r="V36" s="34">
        <v>11.61346353877382</v>
      </c>
      <c r="W36" s="32">
        <v>279.65853658536599</v>
      </c>
      <c r="X36" s="74">
        <v>25.864100104638997</v>
      </c>
      <c r="Y36" s="74">
        <v>115.81147814144188</v>
      </c>
      <c r="Z36" s="33">
        <f t="shared" si="7"/>
        <v>54.729879078218907</v>
      </c>
      <c r="AA36" s="33">
        <f t="shared" si="8"/>
        <v>24.97686713583613</v>
      </c>
      <c r="AB36" s="32">
        <v>29342.5</v>
      </c>
      <c r="AC36" s="32">
        <v>337.43820224719099</v>
      </c>
      <c r="AD36" s="32">
        <v>5000</v>
      </c>
      <c r="AE36" s="32">
        <v>0</v>
      </c>
      <c r="AF36" s="32">
        <v>133.92145862552599</v>
      </c>
      <c r="AG36" s="33">
        <f t="shared" si="9"/>
        <v>4393.0448955873198</v>
      </c>
      <c r="AH36" s="34">
        <f t="shared" si="10"/>
        <v>10.59652604524369</v>
      </c>
      <c r="AI36" s="35">
        <f t="shared" si="11"/>
        <v>0.5</v>
      </c>
      <c r="AJ36" s="30">
        <f t="shared" si="12"/>
        <v>1</v>
      </c>
      <c r="AK36" s="36">
        <v>1</v>
      </c>
      <c r="AL36" s="37">
        <v>1</v>
      </c>
      <c r="AM36" s="37">
        <v>1</v>
      </c>
      <c r="AN36" s="36">
        <f t="shared" si="13"/>
        <v>1</v>
      </c>
      <c r="AO36" s="36">
        <f t="shared" si="14"/>
        <v>1</v>
      </c>
      <c r="AP36" s="30">
        <f t="shared" si="15"/>
        <v>1</v>
      </c>
      <c r="AQ36" s="33">
        <v>1</v>
      </c>
      <c r="AR36" s="38">
        <v>0</v>
      </c>
      <c r="AS36" s="39">
        <v>1</v>
      </c>
      <c r="AT36" s="40">
        <v>0</v>
      </c>
      <c r="AU36" s="32">
        <v>1</v>
      </c>
      <c r="AV36" s="41">
        <f t="shared" si="16"/>
        <v>1</v>
      </c>
      <c r="AW36" s="30">
        <f t="shared" si="17"/>
        <v>1</v>
      </c>
    </row>
    <row r="37" spans="1:49" x14ac:dyDescent="0.3">
      <c r="A37" s="26">
        <v>30</v>
      </c>
      <c r="B37" s="26">
        <v>3208011</v>
      </c>
      <c r="C37" s="27" t="s">
        <v>80</v>
      </c>
      <c r="D37" s="44">
        <v>46671</v>
      </c>
      <c r="E37" s="47" t="e">
        <f t="shared" si="0"/>
        <v>#NUM!</v>
      </c>
      <c r="F37" s="48" t="e">
        <f t="shared" si="1"/>
        <v>#NUM!</v>
      </c>
      <c r="G37" s="30" t="e">
        <f t="shared" si="2"/>
        <v>#NUM!</v>
      </c>
      <c r="H37" s="31" t="e">
        <f t="shared" si="3"/>
        <v>#NUM!</v>
      </c>
      <c r="I37" s="32">
        <v>62.137087270467703</v>
      </c>
      <c r="J37" s="32">
        <v>2.1426581817402699</v>
      </c>
      <c r="K37" s="33">
        <f t="shared" si="4"/>
        <v>11.538567434026497</v>
      </c>
      <c r="L37" s="32">
        <v>2.3569239999142901</v>
      </c>
      <c r="M37" s="32">
        <v>0.42853163634805302</v>
      </c>
      <c r="N37" s="32">
        <v>8.5706327269610707</v>
      </c>
      <c r="O37" s="74">
        <v>6.4279745452208008</v>
      </c>
      <c r="P37" s="32">
        <v>0.21426581817402701</v>
      </c>
      <c r="Q37" s="32">
        <v>0</v>
      </c>
      <c r="R37" s="32">
        <v>0</v>
      </c>
      <c r="S37" s="32">
        <v>0</v>
      </c>
      <c r="T37" s="33" t="e">
        <f t="shared" si="5"/>
        <v>#NUM!</v>
      </c>
      <c r="U37" s="34" t="e">
        <f t="shared" si="6"/>
        <v>#NUM!</v>
      </c>
      <c r="V37" s="34">
        <v>6.4279745452208008</v>
      </c>
      <c r="W37" s="32">
        <v>1246</v>
      </c>
      <c r="X37" s="74">
        <v>13.44727407590555</v>
      </c>
      <c r="Y37" s="74">
        <v>173.31962032097022</v>
      </c>
      <c r="Z37" s="33">
        <f t="shared" si="7"/>
        <v>48.277079832856252</v>
      </c>
      <c r="AA37" s="33">
        <f t="shared" si="8"/>
        <v>20.763524585137038</v>
      </c>
      <c r="AB37" s="32">
        <v>136768</v>
      </c>
      <c r="AC37" s="32">
        <v>0</v>
      </c>
      <c r="AD37" s="32">
        <v>42750</v>
      </c>
      <c r="AE37" s="32">
        <v>0</v>
      </c>
      <c r="AF37" s="32">
        <v>0</v>
      </c>
      <c r="AG37" s="33">
        <f t="shared" si="9"/>
        <v>22599.776349832631</v>
      </c>
      <c r="AH37" s="34">
        <f t="shared" si="10"/>
        <v>50.638914582546235</v>
      </c>
      <c r="AI37" s="35">
        <f t="shared" si="11"/>
        <v>32.365457317073172</v>
      </c>
      <c r="AJ37" s="30">
        <f t="shared" si="12"/>
        <v>73.021981724007247</v>
      </c>
      <c r="AK37" s="36">
        <v>4.4249999999999998</v>
      </c>
      <c r="AL37" s="37">
        <v>10</v>
      </c>
      <c r="AM37" s="37">
        <v>10</v>
      </c>
      <c r="AN37" s="36">
        <f t="shared" si="13"/>
        <v>10</v>
      </c>
      <c r="AO37" s="36">
        <f t="shared" si="14"/>
        <v>7.2125000000000004</v>
      </c>
      <c r="AP37" s="30">
        <f t="shared" si="15"/>
        <v>69.337500000000006</v>
      </c>
      <c r="AQ37" s="33">
        <v>63.579268292682926</v>
      </c>
      <c r="AR37" s="38">
        <v>4.0452448418926298E-2</v>
      </c>
      <c r="AS37" s="39">
        <v>28.962606665851201</v>
      </c>
      <c r="AT37" s="40">
        <v>4.2598690516253503</v>
      </c>
      <c r="AU37" s="32">
        <v>20.6685260821912</v>
      </c>
      <c r="AV37" s="41">
        <f t="shared" si="16"/>
        <v>24.466597460239342</v>
      </c>
      <c r="AW37" s="30">
        <f t="shared" si="17"/>
        <v>24.559216247822622</v>
      </c>
    </row>
    <row r="38" spans="1:49" x14ac:dyDescent="0.3">
      <c r="A38" s="26">
        <v>31</v>
      </c>
      <c r="B38" s="26">
        <v>3062011</v>
      </c>
      <c r="C38" s="27" t="s">
        <v>102</v>
      </c>
      <c r="D38" s="44">
        <v>75875</v>
      </c>
      <c r="E38" s="47" t="e">
        <f t="shared" si="0"/>
        <v>#NUM!</v>
      </c>
      <c r="F38" s="48" t="e">
        <f t="shared" si="1"/>
        <v>#NUM!</v>
      </c>
      <c r="G38" s="30" t="e">
        <f t="shared" si="2"/>
        <v>#NUM!</v>
      </c>
      <c r="H38" s="31" t="e">
        <f t="shared" si="3"/>
        <v>#NUM!</v>
      </c>
      <c r="I38" s="32">
        <v>44.810543657331102</v>
      </c>
      <c r="J38" s="32">
        <v>0</v>
      </c>
      <c r="K38" s="33" t="e">
        <f t="shared" si="4"/>
        <v>#NUM!</v>
      </c>
      <c r="L38" s="32">
        <v>1.84514003294893</v>
      </c>
      <c r="M38" s="32">
        <v>1.1861614497528801</v>
      </c>
      <c r="N38" s="32">
        <v>3.9538714991762798</v>
      </c>
      <c r="O38" s="74">
        <v>10.543657331136739</v>
      </c>
      <c r="P38" s="32">
        <v>0.263591433278418</v>
      </c>
      <c r="Q38" s="32">
        <v>0</v>
      </c>
      <c r="R38" s="32">
        <v>0</v>
      </c>
      <c r="S38" s="32">
        <v>1.3179571663920899</v>
      </c>
      <c r="T38" s="33" t="e">
        <f t="shared" si="5"/>
        <v>#NUM!</v>
      </c>
      <c r="U38" s="34" t="e">
        <f t="shared" si="6"/>
        <v>#NUM!</v>
      </c>
      <c r="V38" s="34">
        <v>13.179571663920921</v>
      </c>
      <c r="W38" s="32">
        <v>592.78571428571399</v>
      </c>
      <c r="X38" s="74">
        <v>19.438895027624309</v>
      </c>
      <c r="Y38" s="74">
        <v>178.91268533772654</v>
      </c>
      <c r="Z38" s="33">
        <f t="shared" si="7"/>
        <v>58.973425450709961</v>
      </c>
      <c r="AA38" s="33">
        <f t="shared" si="8"/>
        <v>27.747682376978268</v>
      </c>
      <c r="AB38" s="32">
        <v>0</v>
      </c>
      <c r="AC38" s="32">
        <v>0</v>
      </c>
      <c r="AD38" s="32">
        <v>2533.3333333333298</v>
      </c>
      <c r="AE38" s="32">
        <v>21.522727272727298</v>
      </c>
      <c r="AF38" s="32">
        <v>0</v>
      </c>
      <c r="AG38" s="33">
        <f t="shared" si="9"/>
        <v>399.35354403704673</v>
      </c>
      <c r="AH38" s="34">
        <f t="shared" si="10"/>
        <v>1.813129574618388</v>
      </c>
      <c r="AI38" s="35">
        <f t="shared" si="11"/>
        <v>16.042698170731711</v>
      </c>
      <c r="AJ38" s="30">
        <f t="shared" si="12"/>
        <v>36.129447930264888</v>
      </c>
      <c r="AK38" s="36">
        <v>4.4249999999999998</v>
      </c>
      <c r="AL38" s="37">
        <v>4.4249999999999998</v>
      </c>
      <c r="AM38" s="37">
        <v>1</v>
      </c>
      <c r="AN38" s="36">
        <f t="shared" si="13"/>
        <v>2.7124999999999999</v>
      </c>
      <c r="AO38" s="36">
        <f t="shared" si="14"/>
        <v>3.5687499999999996</v>
      </c>
      <c r="AP38" s="30">
        <f t="shared" si="15"/>
        <v>29.256249999999998</v>
      </c>
      <c r="AQ38" s="33">
        <v>32.792682926829272</v>
      </c>
      <c r="AR38" s="38">
        <v>9.4886113472550503E-3</v>
      </c>
      <c r="AS38" s="39">
        <v>7.5589678073549802</v>
      </c>
      <c r="AT38" s="40">
        <v>1.09395954151512</v>
      </c>
      <c r="AU38" s="32">
        <v>6.0509937076451701</v>
      </c>
      <c r="AV38" s="41">
        <f t="shared" si="16"/>
        <v>6.7630811497864931</v>
      </c>
      <c r="AW38" s="30">
        <f t="shared" si="17"/>
        <v>6.7858270800280502</v>
      </c>
    </row>
    <row r="39" spans="1:49" x14ac:dyDescent="0.3">
      <c r="A39" s="26">
        <v>32</v>
      </c>
      <c r="B39" s="26">
        <v>3261011</v>
      </c>
      <c r="C39" s="27" t="s">
        <v>64</v>
      </c>
      <c r="D39" s="44">
        <v>107970</v>
      </c>
      <c r="E39" s="47" t="e">
        <f t="shared" si="0"/>
        <v>#NUM!</v>
      </c>
      <c r="F39" s="48" t="e">
        <f t="shared" si="1"/>
        <v>#NUM!</v>
      </c>
      <c r="G39" s="30" t="e">
        <f t="shared" si="2"/>
        <v>#NUM!</v>
      </c>
      <c r="H39" s="31" t="e">
        <f t="shared" si="3"/>
        <v>#NUM!</v>
      </c>
      <c r="I39" s="32">
        <v>21.302213577845698</v>
      </c>
      <c r="J39" s="32">
        <v>0.92618319903676904</v>
      </c>
      <c r="K39" s="33">
        <f t="shared" si="4"/>
        <v>4.4418185823031573</v>
      </c>
      <c r="L39" s="32">
        <v>3.51949615633972</v>
      </c>
      <c r="M39" s="32">
        <v>1.5745114383625101</v>
      </c>
      <c r="N39" s="32">
        <v>0.92618319903676904</v>
      </c>
      <c r="O39" s="74">
        <v>10.188015189404464</v>
      </c>
      <c r="P39" s="32">
        <v>0.370473279614708</v>
      </c>
      <c r="Q39" s="32">
        <v>0.92618319903676904</v>
      </c>
      <c r="R39" s="32">
        <v>0.92618319903676904</v>
      </c>
      <c r="S39" s="32">
        <v>0.92618319903676904</v>
      </c>
      <c r="T39" s="33">
        <f t="shared" si="5"/>
        <v>1.5990756947345082</v>
      </c>
      <c r="U39" s="34" t="e">
        <f t="shared" si="6"/>
        <v>#NUM!</v>
      </c>
      <c r="V39" s="34">
        <v>13.892747985551541</v>
      </c>
      <c r="W39" s="32">
        <v>530.78947368421098</v>
      </c>
      <c r="X39" s="74">
        <v>18.667934235544124</v>
      </c>
      <c r="Y39" s="74">
        <v>165.62007965175513</v>
      </c>
      <c r="Z39" s="33">
        <f t="shared" si="7"/>
        <v>55.603819608229657</v>
      </c>
      <c r="AA39" s="33">
        <f t="shared" si="8"/>
        <v>25.547504882628118</v>
      </c>
      <c r="AB39" s="32">
        <v>13188</v>
      </c>
      <c r="AC39" s="32">
        <v>466.04761904761898</v>
      </c>
      <c r="AD39" s="32">
        <v>4449.4117647058802</v>
      </c>
      <c r="AE39" s="32">
        <v>35.941046425939597</v>
      </c>
      <c r="AF39" s="32">
        <v>201.39189189189199</v>
      </c>
      <c r="AG39" s="33">
        <f t="shared" si="9"/>
        <v>2364.4746543592141</v>
      </c>
      <c r="AH39" s="34">
        <f t="shared" si="10"/>
        <v>6.1350554084850533</v>
      </c>
      <c r="AI39" s="35">
        <f t="shared" si="11"/>
        <v>42.543307926829272</v>
      </c>
      <c r="AJ39" s="30">
        <f t="shared" si="12"/>
        <v>96.025855897587078</v>
      </c>
      <c r="AK39" s="36">
        <v>4.4249999999999998</v>
      </c>
      <c r="AL39" s="37">
        <v>10</v>
      </c>
      <c r="AM39" s="37">
        <v>4.4249999999999998</v>
      </c>
      <c r="AN39" s="36">
        <f t="shared" si="13"/>
        <v>7.2125000000000004</v>
      </c>
      <c r="AO39" s="36">
        <f t="shared" si="14"/>
        <v>5.8187499999999996</v>
      </c>
      <c r="AP39" s="30">
        <f t="shared" si="15"/>
        <v>54.006250000000001</v>
      </c>
      <c r="AQ39" s="33">
        <v>92.856707317073173</v>
      </c>
      <c r="AR39" s="38">
        <v>1.29665514320597E-2</v>
      </c>
      <c r="AS39" s="39">
        <v>9.9630811404131503</v>
      </c>
      <c r="AT39" s="40">
        <v>2.2908331851927901</v>
      </c>
      <c r="AU39" s="32">
        <v>11.5771589940592</v>
      </c>
      <c r="AV39" s="41">
        <f t="shared" si="16"/>
        <v>10.739840521780373</v>
      </c>
      <c r="AW39" s="30">
        <f t="shared" si="17"/>
        <v>10.778282064995587</v>
      </c>
    </row>
    <row r="40" spans="1:49" x14ac:dyDescent="0.3">
      <c r="A40" s="26">
        <v>33</v>
      </c>
      <c r="B40" s="26">
        <v>1261011</v>
      </c>
      <c r="C40" s="27" t="s">
        <v>71</v>
      </c>
      <c r="D40" s="44">
        <v>761069</v>
      </c>
      <c r="E40" s="47" t="e">
        <f t="shared" ref="E40:E71" si="18">1+99*((F40-F$110)/(F$111-F$110))</f>
        <v>#NUM!</v>
      </c>
      <c r="F40" s="48" t="e">
        <f t="shared" ref="F40:F71" si="19">((0.5*G40)+(0.3*AJ40)+(0.2*AW40))/3</f>
        <v>#NUM!</v>
      </c>
      <c r="G40" s="30" t="e">
        <f t="shared" ref="G40:G71" si="20">1+99*((H40-H$110)/(H$111-H$110))</f>
        <v>#NUM!</v>
      </c>
      <c r="H40" s="31" t="e">
        <f t="shared" ref="H40:H71" si="21">GEOMEAN(U40,V40,AH40)</f>
        <v>#NUM!</v>
      </c>
      <c r="I40" s="32">
        <v>43.754245672862801</v>
      </c>
      <c r="J40" s="32">
        <v>2.7592767541445</v>
      </c>
      <c r="K40" s="33">
        <f t="shared" ref="K40:K71" si="22">GEOMEAN(I40:J40)</f>
        <v>10.987723739713239</v>
      </c>
      <c r="L40" s="32">
        <v>6.5959853837168501</v>
      </c>
      <c r="M40" s="32">
        <v>1.07743187542785</v>
      </c>
      <c r="N40" s="32">
        <v>6.0441300328879501</v>
      </c>
      <c r="O40" s="74">
        <v>8.2778302624334987</v>
      </c>
      <c r="P40" s="32">
        <v>0.60441300328879499</v>
      </c>
      <c r="Q40" s="32">
        <v>1.5767295737968601</v>
      </c>
      <c r="R40" s="32">
        <v>0.39418239344921402</v>
      </c>
      <c r="S40" s="32">
        <v>0.52557652459895199</v>
      </c>
      <c r="T40" s="33">
        <f t="shared" ref="T40:T71" si="23">GEOMEAN(K40:S40)</f>
        <v>2.0931760143263332</v>
      </c>
      <c r="U40" s="34" t="e">
        <f t="shared" ref="U40:U71" si="24">1+99*((T40-T$110)/(T$111-T$110))</f>
        <v>#NUM!</v>
      </c>
      <c r="V40" s="34">
        <v>3.0220650164439755</v>
      </c>
      <c r="W40" s="32">
        <v>2341.0677290836702</v>
      </c>
      <c r="X40" s="74">
        <v>14.968373346055087</v>
      </c>
      <c r="Y40" s="74">
        <v>187.28656665821364</v>
      </c>
      <c r="Z40" s="33">
        <f t="shared" ref="Z40:Z71" si="25">GEOMEAN(X40:Y40)</f>
        <v>52.946909753459401</v>
      </c>
      <c r="AA40" s="33">
        <f t="shared" ref="AA40:AA71" si="26">1+99*((Z40-Z$110)/(Z$111-Z$110))</f>
        <v>23.812680828940067</v>
      </c>
      <c r="AB40" s="32">
        <v>68445</v>
      </c>
      <c r="AC40" s="32">
        <v>318.08749999999998</v>
      </c>
      <c r="AD40" s="32">
        <v>5799.8170731707296</v>
      </c>
      <c r="AE40" s="32">
        <v>11.4979253112033</v>
      </c>
      <c r="AF40" s="32">
        <v>205.339847631666</v>
      </c>
      <c r="AG40" s="33">
        <f t="shared" ref="AG40:AG71" si="27">AVERAGE(W40,X40,AA40,AB40,AC40,AD40,AE40,AF40)</f>
        <v>9644.9488911715343</v>
      </c>
      <c r="AH40" s="34">
        <f t="shared" ref="AH40:AH71" si="28">1+99*((AG40-AG$110)/(AG$111-AG$110))</f>
        <v>22.147131978015821</v>
      </c>
      <c r="AI40" s="35">
        <f t="shared" ref="AI40:AI71" si="29">((0.2*AP40)+(0.8*AQ40))/2</f>
        <v>42.925624999999997</v>
      </c>
      <c r="AJ40" s="30">
        <f t="shared" ref="AJ40:AJ71" si="30">1+99*((AI40-AI$110)/(AI$111-AI$110))</f>
        <v>96.889965048216624</v>
      </c>
      <c r="AK40" s="36">
        <v>4.4249999999999998</v>
      </c>
      <c r="AL40" s="37">
        <v>4.4249999999999998</v>
      </c>
      <c r="AM40" s="37">
        <v>1</v>
      </c>
      <c r="AN40" s="36">
        <f t="shared" ref="AN40:AN71" si="31">AVERAGE(AL40:AM40)</f>
        <v>2.7124999999999999</v>
      </c>
      <c r="AO40" s="36">
        <f t="shared" ref="AO40:AO71" si="32">AVERAGE(AN40,AK40)</f>
        <v>3.5687499999999996</v>
      </c>
      <c r="AP40" s="30">
        <f t="shared" ref="AP40:AP71" si="33">1+99*((AO40-AO$110)/(AO$111-AO$110))</f>
        <v>29.256249999999998</v>
      </c>
      <c r="AQ40" s="33">
        <v>100</v>
      </c>
      <c r="AR40" s="38">
        <v>7.9463451544933797E-2</v>
      </c>
      <c r="AS40" s="39">
        <v>55.928819557490897</v>
      </c>
      <c r="AT40" s="40">
        <v>15.359281531771201</v>
      </c>
      <c r="AU40" s="32">
        <v>71.916365209887203</v>
      </c>
      <c r="AV40" s="41">
        <f t="shared" ref="AV40:AV71" si="34">GEOMEAN(AS40,AU40)</f>
        <v>63.42079637669648</v>
      </c>
      <c r="AW40" s="30">
        <f t="shared" ref="AW40:AW71" si="35">1+99*((AV40-AV$110)/(AV$111-AV$110))</f>
        <v>63.667160958958057</v>
      </c>
    </row>
    <row r="41" spans="1:49" x14ac:dyDescent="0.3">
      <c r="A41" s="26">
        <v>34</v>
      </c>
      <c r="B41" s="26">
        <v>1861011</v>
      </c>
      <c r="C41" s="27" t="s">
        <v>124</v>
      </c>
      <c r="D41" s="44">
        <v>46775</v>
      </c>
      <c r="E41" s="47" t="e">
        <f t="shared" si="18"/>
        <v>#NUM!</v>
      </c>
      <c r="F41" s="48" t="e">
        <f t="shared" si="19"/>
        <v>#NUM!</v>
      </c>
      <c r="G41" s="30" t="e">
        <f t="shared" si="20"/>
        <v>#NUM!</v>
      </c>
      <c r="H41" s="31" t="e">
        <f t="shared" si="21"/>
        <v>#NUM!</v>
      </c>
      <c r="I41" s="32">
        <v>61.998931052912901</v>
      </c>
      <c r="J41" s="32">
        <v>2.1378941742383799</v>
      </c>
      <c r="K41" s="33">
        <f t="shared" si="22"/>
        <v>11.512912468486395</v>
      </c>
      <c r="L41" s="32">
        <v>3.6344200962052402</v>
      </c>
      <c r="M41" s="32">
        <v>0.64136825227151295</v>
      </c>
      <c r="N41" s="32">
        <v>2.1378941742383799</v>
      </c>
      <c r="O41" s="74">
        <v>17.103153393907004</v>
      </c>
      <c r="P41" s="32">
        <v>0.213789417423837</v>
      </c>
      <c r="Q41" s="32">
        <v>0</v>
      </c>
      <c r="R41" s="32">
        <v>0</v>
      </c>
      <c r="S41" s="32">
        <v>2.1378941742383799</v>
      </c>
      <c r="T41" s="33" t="e">
        <f t="shared" si="23"/>
        <v>#NUM!</v>
      </c>
      <c r="U41" s="34" t="e">
        <f t="shared" si="24"/>
        <v>#NUM!</v>
      </c>
      <c r="V41" s="34">
        <v>2.1378941742383755</v>
      </c>
      <c r="W41" s="32">
        <v>343.58823529411802</v>
      </c>
      <c r="X41" s="74">
        <v>18.014294403892944</v>
      </c>
      <c r="Y41" s="74">
        <v>351.46980224478892</v>
      </c>
      <c r="Z41" s="33">
        <f t="shared" si="25"/>
        <v>79.570600674593763</v>
      </c>
      <c r="AA41" s="33">
        <f t="shared" si="26"/>
        <v>41.196567348467475</v>
      </c>
      <c r="AB41" s="32">
        <v>6602</v>
      </c>
      <c r="AC41" s="32">
        <v>0</v>
      </c>
      <c r="AD41" s="32">
        <v>2333.3333333333298</v>
      </c>
      <c r="AE41" s="32">
        <v>25.610046265697299</v>
      </c>
      <c r="AF41" s="32">
        <v>0</v>
      </c>
      <c r="AG41" s="33">
        <f t="shared" si="27"/>
        <v>1170.4678095806883</v>
      </c>
      <c r="AH41" s="34">
        <f t="shared" si="28"/>
        <v>3.5090549033986647</v>
      </c>
      <c r="AI41" s="35">
        <f t="shared" si="29"/>
        <v>34.836600609756104</v>
      </c>
      <c r="AJ41" s="30">
        <f t="shared" si="30"/>
        <v>78.607234598054518</v>
      </c>
      <c r="AK41" s="36">
        <v>4.4249999999999998</v>
      </c>
      <c r="AL41" s="37">
        <v>4.4249999999999998</v>
      </c>
      <c r="AM41" s="37">
        <v>1</v>
      </c>
      <c r="AN41" s="36">
        <f t="shared" si="31"/>
        <v>2.7124999999999999</v>
      </c>
      <c r="AO41" s="36">
        <f t="shared" si="32"/>
        <v>3.5687499999999996</v>
      </c>
      <c r="AP41" s="30">
        <f t="shared" si="33"/>
        <v>29.256249999999998</v>
      </c>
      <c r="AQ41" s="33">
        <v>79.777439024390247</v>
      </c>
      <c r="AR41" s="38">
        <v>4.0032837789952397E-3</v>
      </c>
      <c r="AS41" s="39">
        <v>3.7672552356917999</v>
      </c>
      <c r="AT41" s="40">
        <v>0.78281033140381195</v>
      </c>
      <c r="AU41" s="32">
        <v>4.6143658957662002</v>
      </c>
      <c r="AV41" s="41">
        <f t="shared" si="34"/>
        <v>4.1693517577943577</v>
      </c>
      <c r="AW41" s="30">
        <f t="shared" si="35"/>
        <v>4.1818606661577977</v>
      </c>
    </row>
    <row r="42" spans="1:49" x14ac:dyDescent="0.3">
      <c r="A42" s="26">
        <v>35</v>
      </c>
      <c r="B42" s="26">
        <v>1002011</v>
      </c>
      <c r="C42" s="27" t="s">
        <v>101</v>
      </c>
      <c r="D42" s="44">
        <v>45024</v>
      </c>
      <c r="E42" s="47" t="e">
        <f t="shared" si="18"/>
        <v>#NUM!</v>
      </c>
      <c r="F42" s="48" t="e">
        <f t="shared" si="19"/>
        <v>#NUM!</v>
      </c>
      <c r="G42" s="30" t="e">
        <f t="shared" si="20"/>
        <v>#NUM!</v>
      </c>
      <c r="H42" s="31" t="e">
        <f t="shared" si="21"/>
        <v>#NUM!</v>
      </c>
      <c r="I42" s="32">
        <v>26.652452025586399</v>
      </c>
      <c r="J42" s="32">
        <v>4.4420753375977302</v>
      </c>
      <c r="K42" s="33">
        <f t="shared" si="22"/>
        <v>10.880817976115766</v>
      </c>
      <c r="L42" s="32">
        <v>0</v>
      </c>
      <c r="M42" s="32">
        <v>0.88841506751954502</v>
      </c>
      <c r="N42" s="32">
        <v>2.2210376687988602</v>
      </c>
      <c r="O42" s="74">
        <v>11.105188343994314</v>
      </c>
      <c r="P42" s="32">
        <v>0</v>
      </c>
      <c r="Q42" s="32">
        <v>0</v>
      </c>
      <c r="R42" s="32">
        <v>0</v>
      </c>
      <c r="S42" s="32">
        <v>2.2210376687988602</v>
      </c>
      <c r="T42" s="33" t="e">
        <f t="shared" si="23"/>
        <v>#NUM!</v>
      </c>
      <c r="U42" s="34" t="e">
        <f t="shared" si="24"/>
        <v>#NUM!</v>
      </c>
      <c r="V42" s="34">
        <v>4.4420753375977258</v>
      </c>
      <c r="W42" s="32">
        <v>0</v>
      </c>
      <c r="X42" s="74">
        <v>21.397169666205198</v>
      </c>
      <c r="Y42" s="74">
        <v>144.38965884861406</v>
      </c>
      <c r="Z42" s="33">
        <f t="shared" si="25"/>
        <v>55.583540984982967</v>
      </c>
      <c r="AA42" s="33">
        <f t="shared" si="26"/>
        <v>25.534263995542371</v>
      </c>
      <c r="AB42" s="32">
        <v>12709.5</v>
      </c>
      <c r="AC42" s="32">
        <v>0</v>
      </c>
      <c r="AD42" s="32">
        <v>3225.75</v>
      </c>
      <c r="AE42" s="32">
        <v>41.1424390243902</v>
      </c>
      <c r="AF42" s="32">
        <v>0</v>
      </c>
      <c r="AG42" s="33">
        <f t="shared" si="27"/>
        <v>2002.9154840857673</v>
      </c>
      <c r="AH42" s="34">
        <f t="shared" si="28"/>
        <v>5.3398718901419908</v>
      </c>
      <c r="AI42" s="35">
        <f t="shared" si="29"/>
        <v>40.273384146341463</v>
      </c>
      <c r="AJ42" s="30">
        <f t="shared" si="30"/>
        <v>90.895397313344844</v>
      </c>
      <c r="AK42" s="36">
        <v>4.4249999999999998</v>
      </c>
      <c r="AL42" s="37">
        <v>10</v>
      </c>
      <c r="AM42" s="37">
        <v>1</v>
      </c>
      <c r="AN42" s="36">
        <f t="shared" si="31"/>
        <v>5.5</v>
      </c>
      <c r="AO42" s="36">
        <f t="shared" si="32"/>
        <v>4.9625000000000004</v>
      </c>
      <c r="AP42" s="30">
        <f t="shared" si="33"/>
        <v>44.587500000000006</v>
      </c>
      <c r="AQ42" s="33">
        <v>89.536585365853654</v>
      </c>
      <c r="AR42" s="38">
        <v>3.7227066756688597E-2</v>
      </c>
      <c r="AS42" s="39">
        <v>26.733073416481702</v>
      </c>
      <c r="AT42" s="40">
        <v>5.5451569655076396</v>
      </c>
      <c r="AU42" s="32">
        <v>26.6029148042279</v>
      </c>
      <c r="AV42" s="41">
        <f t="shared" si="34"/>
        <v>26.667914702012837</v>
      </c>
      <c r="AW42" s="30">
        <f t="shared" si="35"/>
        <v>26.769221725475422</v>
      </c>
    </row>
    <row r="43" spans="1:49" x14ac:dyDescent="0.3">
      <c r="A43" s="26">
        <v>36</v>
      </c>
      <c r="B43" s="26">
        <v>1408011</v>
      </c>
      <c r="C43" s="27" t="s">
        <v>162</v>
      </c>
      <c r="D43" s="44">
        <v>54172</v>
      </c>
      <c r="E43" s="47" t="e">
        <f t="shared" si="18"/>
        <v>#NUM!</v>
      </c>
      <c r="F43" s="48" t="e">
        <f t="shared" si="19"/>
        <v>#NUM!</v>
      </c>
      <c r="G43" s="30" t="e">
        <f t="shared" si="20"/>
        <v>#NUM!</v>
      </c>
      <c r="H43" s="31" t="e">
        <f t="shared" si="21"/>
        <v>#NUM!</v>
      </c>
      <c r="I43" s="32">
        <v>14.767776711216101</v>
      </c>
      <c r="J43" s="32">
        <v>1.8459720889020199</v>
      </c>
      <c r="K43" s="33">
        <f t="shared" si="22"/>
        <v>5.2211975277748479</v>
      </c>
      <c r="L43" s="32">
        <v>0</v>
      </c>
      <c r="M43" s="32">
        <v>0.73838883556080603</v>
      </c>
      <c r="N43" s="32">
        <v>1.8459720889020199</v>
      </c>
      <c r="O43" s="74">
        <v>7.3838883556080628</v>
      </c>
      <c r="P43" s="32">
        <v>0</v>
      </c>
      <c r="Q43" s="32">
        <v>0</v>
      </c>
      <c r="R43" s="32">
        <v>0</v>
      </c>
      <c r="S43" s="32">
        <v>0</v>
      </c>
      <c r="T43" s="33" t="e">
        <f t="shared" si="23"/>
        <v>#NUM!</v>
      </c>
      <c r="U43" s="34" t="e">
        <f t="shared" si="24"/>
        <v>#NUM!</v>
      </c>
      <c r="V43" s="34">
        <v>0</v>
      </c>
      <c r="W43" s="32">
        <v>0</v>
      </c>
      <c r="X43" s="74">
        <v>20.659574468085108</v>
      </c>
      <c r="Y43" s="74">
        <v>137.08188732186369</v>
      </c>
      <c r="Z43" s="33">
        <f t="shared" si="25"/>
        <v>53.217041061596937</v>
      </c>
      <c r="AA43" s="33">
        <f t="shared" si="26"/>
        <v>23.989062534239491</v>
      </c>
      <c r="AB43" s="32">
        <v>19627</v>
      </c>
      <c r="AC43" s="32">
        <v>0</v>
      </c>
      <c r="AD43" s="32">
        <v>1625</v>
      </c>
      <c r="AE43" s="32">
        <v>0</v>
      </c>
      <c r="AF43" s="32">
        <v>0</v>
      </c>
      <c r="AG43" s="33">
        <f t="shared" si="27"/>
        <v>2662.0810796252904</v>
      </c>
      <c r="AH43" s="34">
        <f t="shared" si="28"/>
        <v>6.789586516479357</v>
      </c>
      <c r="AI43" s="35">
        <f t="shared" si="29"/>
        <v>26.787820121951224</v>
      </c>
      <c r="AJ43" s="30">
        <f t="shared" si="30"/>
        <v>60.41546300585339</v>
      </c>
      <c r="AK43" s="36">
        <v>4.4249999999999998</v>
      </c>
      <c r="AL43" s="37">
        <v>4.4249999999999998</v>
      </c>
      <c r="AM43" s="37">
        <v>1</v>
      </c>
      <c r="AN43" s="36">
        <f t="shared" si="31"/>
        <v>2.7124999999999999</v>
      </c>
      <c r="AO43" s="36">
        <f t="shared" si="32"/>
        <v>3.5687499999999996</v>
      </c>
      <c r="AP43" s="30">
        <f t="shared" si="33"/>
        <v>29.256249999999998</v>
      </c>
      <c r="AQ43" s="33">
        <v>59.655487804878057</v>
      </c>
      <c r="AR43" s="38">
        <v>2.59866628531733E-2</v>
      </c>
      <c r="AS43" s="39">
        <v>18.9631854269022</v>
      </c>
      <c r="AT43" s="40">
        <v>2.2758357395168902</v>
      </c>
      <c r="AU43" s="32">
        <v>11.507913285360599</v>
      </c>
      <c r="AV43" s="41">
        <f t="shared" si="34"/>
        <v>14.772497876358091</v>
      </c>
      <c r="AW43" s="30">
        <f t="shared" si="35"/>
        <v>14.826855652659615</v>
      </c>
    </row>
    <row r="44" spans="1:49" x14ac:dyDescent="0.3">
      <c r="A44" s="26">
        <v>37</v>
      </c>
      <c r="B44" s="26">
        <v>262011</v>
      </c>
      <c r="C44" s="27" t="s">
        <v>74</v>
      </c>
      <c r="D44" s="44">
        <v>100886</v>
      </c>
      <c r="E44" s="47" t="e">
        <f t="shared" si="18"/>
        <v>#NUM!</v>
      </c>
      <c r="F44" s="48" t="e">
        <f t="shared" si="19"/>
        <v>#NUM!</v>
      </c>
      <c r="G44" s="30" t="e">
        <f t="shared" si="20"/>
        <v>#NUM!</v>
      </c>
      <c r="H44" s="31" t="e">
        <f t="shared" si="21"/>
        <v>#NUM!</v>
      </c>
      <c r="I44" s="32">
        <v>15.8594849632258</v>
      </c>
      <c r="J44" s="32">
        <v>0.99121781020161404</v>
      </c>
      <c r="K44" s="33">
        <f t="shared" si="22"/>
        <v>3.964871240806453</v>
      </c>
      <c r="L44" s="32">
        <v>6.0464286422298397</v>
      </c>
      <c r="M44" s="32">
        <v>1.0903395912217799</v>
      </c>
      <c r="N44" s="32">
        <v>0.99121781020161404</v>
      </c>
      <c r="O44" s="74">
        <v>15.859484963225821</v>
      </c>
      <c r="P44" s="32">
        <v>9.9121781020161406E-2</v>
      </c>
      <c r="Q44" s="32">
        <v>0.99121781020161404</v>
      </c>
      <c r="R44" s="32">
        <v>0</v>
      </c>
      <c r="S44" s="32">
        <v>0.99121781020161404</v>
      </c>
      <c r="T44" s="33" t="e">
        <f t="shared" si="23"/>
        <v>#NUM!</v>
      </c>
      <c r="U44" s="34" t="e">
        <f t="shared" si="24"/>
        <v>#NUM!</v>
      </c>
      <c r="V44" s="34">
        <v>9.9121781020161368</v>
      </c>
      <c r="W44" s="32">
        <v>551.80327868852498</v>
      </c>
      <c r="X44" s="74">
        <v>20.741730945221597</v>
      </c>
      <c r="Y44" s="74">
        <v>151.63650060464286</v>
      </c>
      <c r="Z44" s="33">
        <f t="shared" si="25"/>
        <v>56.082113877923994</v>
      </c>
      <c r="AA44" s="33">
        <f t="shared" si="26"/>
        <v>25.859806183448377</v>
      </c>
      <c r="AB44" s="32">
        <v>27976</v>
      </c>
      <c r="AC44" s="32">
        <v>0</v>
      </c>
      <c r="AD44" s="32">
        <v>2836.3636363636401</v>
      </c>
      <c r="AE44" s="32">
        <v>11.606239460371</v>
      </c>
      <c r="AF44" s="32">
        <v>115.082191780822</v>
      </c>
      <c r="AG44" s="33">
        <f t="shared" si="27"/>
        <v>3942.1821104277533</v>
      </c>
      <c r="AH44" s="34">
        <f t="shared" si="28"/>
        <v>9.6049354972236021</v>
      </c>
      <c r="AI44" s="35">
        <f t="shared" si="29"/>
        <v>37.673795731707315</v>
      </c>
      <c r="AJ44" s="30">
        <f t="shared" si="30"/>
        <v>85.019834084305387</v>
      </c>
      <c r="AK44" s="36">
        <v>4.4249999999999998</v>
      </c>
      <c r="AL44" s="37">
        <v>4.4249999999999998</v>
      </c>
      <c r="AM44" s="37">
        <v>10</v>
      </c>
      <c r="AN44" s="36">
        <f t="shared" si="31"/>
        <v>7.2125000000000004</v>
      </c>
      <c r="AO44" s="36">
        <f t="shared" si="32"/>
        <v>5.8187499999999996</v>
      </c>
      <c r="AP44" s="30">
        <f t="shared" si="33"/>
        <v>54.006250000000001</v>
      </c>
      <c r="AQ44" s="33">
        <v>80.682926829268297</v>
      </c>
      <c r="AR44" s="38">
        <v>3.1754065448985399E-3</v>
      </c>
      <c r="AS44" s="39">
        <v>3.1949881327238701</v>
      </c>
      <c r="AT44" s="40">
        <v>0.39050830513537899</v>
      </c>
      <c r="AU44" s="32">
        <v>2.8030419930248498</v>
      </c>
      <c r="AV44" s="41">
        <f t="shared" si="34"/>
        <v>2.992605203370645</v>
      </c>
      <c r="AW44" s="30">
        <f t="shared" si="35"/>
        <v>3.0004696872772287</v>
      </c>
    </row>
    <row r="45" spans="1:49" x14ac:dyDescent="0.3">
      <c r="A45" s="26">
        <v>38</v>
      </c>
      <c r="B45" s="26">
        <v>3063011</v>
      </c>
      <c r="C45" s="27" t="s">
        <v>82</v>
      </c>
      <c r="D45" s="44">
        <v>64559</v>
      </c>
      <c r="E45" s="47" t="e">
        <f t="shared" si="18"/>
        <v>#NUM!</v>
      </c>
      <c r="F45" s="48" t="e">
        <f t="shared" si="19"/>
        <v>#NUM!</v>
      </c>
      <c r="G45" s="30" t="e">
        <f t="shared" si="20"/>
        <v>#NUM!</v>
      </c>
      <c r="H45" s="31" t="e">
        <f t="shared" si="21"/>
        <v>#NUM!</v>
      </c>
      <c r="I45" s="32">
        <v>10.8427949627473</v>
      </c>
      <c r="J45" s="32">
        <v>0</v>
      </c>
      <c r="K45" s="33" t="e">
        <f t="shared" si="22"/>
        <v>#NUM!</v>
      </c>
      <c r="L45" s="32">
        <v>2.7881472761350099</v>
      </c>
      <c r="M45" s="32">
        <v>0.92938242537833604</v>
      </c>
      <c r="N45" s="32">
        <v>3.0979414179277902</v>
      </c>
      <c r="O45" s="74">
        <v>12.391765671711148</v>
      </c>
      <c r="P45" s="32">
        <v>0.15489707089638899</v>
      </c>
      <c r="Q45" s="32">
        <v>0</v>
      </c>
      <c r="R45" s="32">
        <v>0</v>
      </c>
      <c r="S45" s="32">
        <v>3.0979414179277902</v>
      </c>
      <c r="T45" s="33" t="e">
        <f t="shared" si="23"/>
        <v>#NUM!</v>
      </c>
      <c r="U45" s="34" t="e">
        <f t="shared" si="24"/>
        <v>#NUM!</v>
      </c>
      <c r="V45" s="34">
        <v>4.6469121268916806</v>
      </c>
      <c r="W45" s="32">
        <v>529.11111111111097</v>
      </c>
      <c r="X45" s="74">
        <v>29.841305998481396</v>
      </c>
      <c r="Y45" s="74">
        <v>224.39938660759927</v>
      </c>
      <c r="Z45" s="33">
        <f t="shared" si="25"/>
        <v>81.831355614024247</v>
      </c>
      <c r="AA45" s="33">
        <f t="shared" si="26"/>
        <v>42.672722830888695</v>
      </c>
      <c r="AB45" s="32">
        <v>0</v>
      </c>
      <c r="AC45" s="32">
        <v>0</v>
      </c>
      <c r="AD45" s="32">
        <v>5166.6666666666697</v>
      </c>
      <c r="AE45" s="32">
        <v>119.344262295082</v>
      </c>
      <c r="AF45" s="32">
        <v>0</v>
      </c>
      <c r="AG45" s="33">
        <f t="shared" si="27"/>
        <v>735.95450861277914</v>
      </c>
      <c r="AH45" s="34">
        <f t="shared" si="28"/>
        <v>2.5534220669553092</v>
      </c>
      <c r="AI45" s="35">
        <f t="shared" si="29"/>
        <v>17.28170731707317</v>
      </c>
      <c r="AJ45" s="30">
        <f t="shared" si="30"/>
        <v>38.929843769739342</v>
      </c>
      <c r="AK45" s="36">
        <v>1</v>
      </c>
      <c r="AL45" s="37">
        <v>10</v>
      </c>
      <c r="AM45" s="37">
        <v>10</v>
      </c>
      <c r="AN45" s="36">
        <f t="shared" si="31"/>
        <v>10</v>
      </c>
      <c r="AO45" s="36">
        <f t="shared" si="32"/>
        <v>5.5</v>
      </c>
      <c r="AP45" s="30">
        <f t="shared" si="33"/>
        <v>50.5</v>
      </c>
      <c r="AQ45" s="33">
        <v>30.579268292682926</v>
      </c>
      <c r="AR45" s="38">
        <v>5.5979262468783403E-2</v>
      </c>
      <c r="AS45" s="39">
        <v>39.695459954574098</v>
      </c>
      <c r="AT45" s="40">
        <v>3.86644973306031</v>
      </c>
      <c r="AU45" s="32">
        <v>18.852043454519301</v>
      </c>
      <c r="AV45" s="41">
        <f t="shared" si="34"/>
        <v>27.355813568796698</v>
      </c>
      <c r="AW45" s="30">
        <f t="shared" si="35"/>
        <v>27.459835615565467</v>
      </c>
    </row>
    <row r="46" spans="1:49" x14ac:dyDescent="0.3">
      <c r="A46" s="26">
        <v>39</v>
      </c>
      <c r="B46" s="26">
        <v>211011</v>
      </c>
      <c r="C46" s="27" t="s">
        <v>109</v>
      </c>
      <c r="D46" s="44">
        <v>73352</v>
      </c>
      <c r="E46" s="47" t="e">
        <f t="shared" si="18"/>
        <v>#NUM!</v>
      </c>
      <c r="F46" s="48" t="e">
        <f t="shared" si="19"/>
        <v>#NUM!</v>
      </c>
      <c r="G46" s="30" t="e">
        <f t="shared" si="20"/>
        <v>#NUM!</v>
      </c>
      <c r="H46" s="31" t="e">
        <f t="shared" si="21"/>
        <v>#NUM!</v>
      </c>
      <c r="I46" s="32">
        <v>0</v>
      </c>
      <c r="J46" s="32">
        <v>0</v>
      </c>
      <c r="K46" s="33" t="e">
        <f t="shared" si="22"/>
        <v>#NUM!</v>
      </c>
      <c r="L46" s="32">
        <v>3.4082233613262098</v>
      </c>
      <c r="M46" s="32">
        <v>1.09063147562439</v>
      </c>
      <c r="N46" s="32">
        <v>2.72657868906097</v>
      </c>
      <c r="O46" s="74">
        <v>6.8164467226524161</v>
      </c>
      <c r="P46" s="32">
        <v>0.136328934453048</v>
      </c>
      <c r="Q46" s="32">
        <v>0</v>
      </c>
      <c r="R46" s="32">
        <v>0</v>
      </c>
      <c r="S46" s="32">
        <v>1.3632893445304799</v>
      </c>
      <c r="T46" s="33" t="e">
        <f t="shared" si="23"/>
        <v>#NUM!</v>
      </c>
      <c r="U46" s="34" t="e">
        <f t="shared" si="24"/>
        <v>#NUM!</v>
      </c>
      <c r="V46" s="34">
        <v>5.4531573781219329</v>
      </c>
      <c r="W46" s="32">
        <v>360</v>
      </c>
      <c r="X46" s="74">
        <v>24.226346849419379</v>
      </c>
      <c r="Y46" s="74">
        <v>143.22717853637258</v>
      </c>
      <c r="Z46" s="33">
        <f t="shared" si="25"/>
        <v>58.90561353118968</v>
      </c>
      <c r="AA46" s="33">
        <f t="shared" si="26"/>
        <v>27.703404717764755</v>
      </c>
      <c r="AB46" s="32">
        <v>0</v>
      </c>
      <c r="AC46" s="32">
        <v>0</v>
      </c>
      <c r="AD46" s="32">
        <v>2475</v>
      </c>
      <c r="AE46" s="32">
        <v>15.719152854512</v>
      </c>
      <c r="AF46" s="32">
        <v>0</v>
      </c>
      <c r="AG46" s="33">
        <f t="shared" si="27"/>
        <v>362.831113052712</v>
      </c>
      <c r="AH46" s="34">
        <f t="shared" si="28"/>
        <v>1.7328051421151256</v>
      </c>
      <c r="AI46" s="35">
        <f t="shared" si="29"/>
        <v>37.613429878048777</v>
      </c>
      <c r="AJ46" s="30">
        <f t="shared" si="30"/>
        <v>84.883395797363875</v>
      </c>
      <c r="AK46" s="36">
        <v>4.4249999999999998</v>
      </c>
      <c r="AL46" s="37">
        <v>4.4249999999999998</v>
      </c>
      <c r="AM46" s="37">
        <v>1</v>
      </c>
      <c r="AN46" s="36">
        <f t="shared" si="31"/>
        <v>2.7124999999999999</v>
      </c>
      <c r="AO46" s="36">
        <f t="shared" si="32"/>
        <v>3.5687499999999996</v>
      </c>
      <c r="AP46" s="30">
        <f t="shared" si="33"/>
        <v>29.256249999999998</v>
      </c>
      <c r="AQ46" s="33">
        <v>86.719512195121951</v>
      </c>
      <c r="AR46" s="38">
        <v>3.6802132162440599E-3</v>
      </c>
      <c r="AS46" s="39">
        <v>3.5439338936071101</v>
      </c>
      <c r="AT46" s="40">
        <v>1.0722624469565201</v>
      </c>
      <c r="AU46" s="32">
        <v>5.9508146023576796</v>
      </c>
      <c r="AV46" s="41">
        <f t="shared" si="34"/>
        <v>4.5923080867759181</v>
      </c>
      <c r="AW46" s="30">
        <f t="shared" si="35"/>
        <v>4.6064863339711728</v>
      </c>
    </row>
    <row r="47" spans="1:49" x14ac:dyDescent="0.3">
      <c r="A47" s="26">
        <v>40</v>
      </c>
      <c r="B47" s="26">
        <v>663011</v>
      </c>
      <c r="C47" s="27" t="s">
        <v>72</v>
      </c>
      <c r="D47" s="44">
        <v>340727</v>
      </c>
      <c r="E47" s="47" t="e">
        <f t="shared" si="18"/>
        <v>#NUM!</v>
      </c>
      <c r="F47" s="48" t="e">
        <f t="shared" si="19"/>
        <v>#NUM!</v>
      </c>
      <c r="G47" s="30" t="e">
        <f t="shared" si="20"/>
        <v>#NUM!</v>
      </c>
      <c r="H47" s="31" t="e">
        <f t="shared" si="21"/>
        <v>#NUM!</v>
      </c>
      <c r="I47" s="32">
        <v>24.653168078843201</v>
      </c>
      <c r="J47" s="32">
        <v>0</v>
      </c>
      <c r="K47" s="33" t="e">
        <f t="shared" si="22"/>
        <v>#NUM!</v>
      </c>
      <c r="L47" s="32">
        <v>2.0544306732369302</v>
      </c>
      <c r="M47" s="32">
        <v>0.61632920197107899</v>
      </c>
      <c r="N47" s="32">
        <v>1.76094057706023</v>
      </c>
      <c r="O47" s="74">
        <v>11.739603847068182</v>
      </c>
      <c r="P47" s="32">
        <v>0.205443067323693</v>
      </c>
      <c r="Q47" s="32">
        <v>1.76094057706023</v>
      </c>
      <c r="R47" s="32">
        <v>0.29349009617670402</v>
      </c>
      <c r="S47" s="32">
        <v>0</v>
      </c>
      <c r="T47" s="33" t="e">
        <f t="shared" si="23"/>
        <v>#NUM!</v>
      </c>
      <c r="U47" s="34" t="e">
        <f t="shared" si="24"/>
        <v>#NUM!</v>
      </c>
      <c r="V47" s="34">
        <v>12.033093943244884</v>
      </c>
      <c r="W47" s="32">
        <v>658.74285714285702</v>
      </c>
      <c r="X47" s="74">
        <v>21.53526429327141</v>
      </c>
      <c r="Y47" s="74">
        <v>213.59915709644378</v>
      </c>
      <c r="Z47" s="33">
        <f t="shared" si="25"/>
        <v>67.82266804610326</v>
      </c>
      <c r="AA47" s="33">
        <f t="shared" si="26"/>
        <v>33.525777890398189</v>
      </c>
      <c r="AB47" s="32">
        <v>0</v>
      </c>
      <c r="AC47" s="32">
        <v>371.56521739130397</v>
      </c>
      <c r="AD47" s="32">
        <v>4749.1428571428596</v>
      </c>
      <c r="AE47" s="32">
        <v>0</v>
      </c>
      <c r="AF47" s="32">
        <v>153.572538860104</v>
      </c>
      <c r="AG47" s="33">
        <f t="shared" si="27"/>
        <v>748.51056409009925</v>
      </c>
      <c r="AH47" s="34">
        <f t="shared" si="28"/>
        <v>2.5810368232437888</v>
      </c>
      <c r="AI47" s="35">
        <f t="shared" si="29"/>
        <v>33.613018292682924</v>
      </c>
      <c r="AJ47" s="30">
        <f t="shared" si="30"/>
        <v>75.841706320798423</v>
      </c>
      <c r="AK47" s="36">
        <v>4.4249999999999998</v>
      </c>
      <c r="AL47" s="37">
        <v>10</v>
      </c>
      <c r="AM47" s="37">
        <v>10</v>
      </c>
      <c r="AN47" s="36">
        <f t="shared" si="31"/>
        <v>10</v>
      </c>
      <c r="AO47" s="36">
        <f t="shared" si="32"/>
        <v>7.2125000000000004</v>
      </c>
      <c r="AP47" s="30">
        <f t="shared" si="33"/>
        <v>69.337500000000006</v>
      </c>
      <c r="AQ47" s="33">
        <v>66.698170731707307</v>
      </c>
      <c r="AR47" s="38">
        <v>7.4829231291781401E-2</v>
      </c>
      <c r="AS47" s="39">
        <v>52.7254317971299</v>
      </c>
      <c r="AT47" s="40">
        <v>10.6708735401907</v>
      </c>
      <c r="AU47" s="32">
        <v>50.269203349085103</v>
      </c>
      <c r="AV47" s="41">
        <f t="shared" si="34"/>
        <v>51.482671382497628</v>
      </c>
      <c r="AW47" s="30">
        <f t="shared" si="35"/>
        <v>51.681918155504846</v>
      </c>
    </row>
    <row r="48" spans="1:49" x14ac:dyDescent="0.3">
      <c r="A48" s="26">
        <v>41</v>
      </c>
      <c r="B48" s="26">
        <v>2062011</v>
      </c>
      <c r="C48" s="27" t="s">
        <v>112</v>
      </c>
      <c r="D48" s="44">
        <v>62737</v>
      </c>
      <c r="E48" s="47" t="e">
        <f t="shared" si="18"/>
        <v>#NUM!</v>
      </c>
      <c r="F48" s="48" t="e">
        <f t="shared" si="19"/>
        <v>#NUM!</v>
      </c>
      <c r="G48" s="30" t="e">
        <f t="shared" si="20"/>
        <v>#NUM!</v>
      </c>
      <c r="H48" s="31" t="e">
        <f t="shared" si="21"/>
        <v>#NUM!</v>
      </c>
      <c r="I48" s="32">
        <v>33.473070118112098</v>
      </c>
      <c r="J48" s="32">
        <v>1.5939557199101</v>
      </c>
      <c r="K48" s="33">
        <f t="shared" si="22"/>
        <v>7.3044227408958626</v>
      </c>
      <c r="L48" s="32">
        <v>5.2600538757033304</v>
      </c>
      <c r="M48" s="32">
        <v>0.63758228796404004</v>
      </c>
      <c r="N48" s="32">
        <v>3.1879114398202</v>
      </c>
      <c r="O48" s="74">
        <v>7.9697785995505042</v>
      </c>
      <c r="P48" s="32">
        <v>0.31879114398202002</v>
      </c>
      <c r="Q48" s="32">
        <v>1.5939557199101</v>
      </c>
      <c r="R48" s="32">
        <v>1.5939557199101</v>
      </c>
      <c r="S48" s="32">
        <v>0</v>
      </c>
      <c r="T48" s="33" t="e">
        <f t="shared" si="23"/>
        <v>#NUM!</v>
      </c>
      <c r="U48" s="34" t="e">
        <f t="shared" si="24"/>
        <v>#NUM!</v>
      </c>
      <c r="V48" s="34">
        <v>1.5939557199101009</v>
      </c>
      <c r="W48" s="32">
        <v>503.030303030303</v>
      </c>
      <c r="X48" s="74">
        <v>21.085841091145269</v>
      </c>
      <c r="Y48" s="74">
        <v>147.24962940529511</v>
      </c>
      <c r="Z48" s="33">
        <f t="shared" si="25"/>
        <v>55.721470604876217</v>
      </c>
      <c r="AA48" s="33">
        <f t="shared" si="26"/>
        <v>25.624324869033142</v>
      </c>
      <c r="AB48" s="32">
        <v>26848</v>
      </c>
      <c r="AC48" s="32">
        <v>200.16</v>
      </c>
      <c r="AD48" s="32">
        <v>4050</v>
      </c>
      <c r="AE48" s="32">
        <v>0</v>
      </c>
      <c r="AF48" s="32">
        <v>86.495098039215705</v>
      </c>
      <c r="AG48" s="33">
        <f t="shared" si="27"/>
        <v>3966.799445878712</v>
      </c>
      <c r="AH48" s="34">
        <f t="shared" si="28"/>
        <v>9.6590768412291208</v>
      </c>
      <c r="AI48" s="35">
        <f t="shared" si="29"/>
        <v>26.590457317073177</v>
      </c>
      <c r="AJ48" s="30">
        <f t="shared" si="30"/>
        <v>59.969385606602955</v>
      </c>
      <c r="AK48" s="36">
        <v>4.4249999999999998</v>
      </c>
      <c r="AL48" s="37">
        <v>10</v>
      </c>
      <c r="AM48" s="37">
        <v>1</v>
      </c>
      <c r="AN48" s="36">
        <f t="shared" si="31"/>
        <v>5.5</v>
      </c>
      <c r="AO48" s="36">
        <f t="shared" si="32"/>
        <v>4.9625000000000004</v>
      </c>
      <c r="AP48" s="30">
        <f t="shared" si="33"/>
        <v>44.587500000000006</v>
      </c>
      <c r="AQ48" s="33">
        <v>55.329268292682933</v>
      </c>
      <c r="AR48" s="38">
        <v>6.6854331096760202E-3</v>
      </c>
      <c r="AS48" s="39">
        <v>5.6212811274302297</v>
      </c>
      <c r="AT48" s="40">
        <v>0.78825664628176895</v>
      </c>
      <c r="AU48" s="32">
        <v>4.6395124401624503</v>
      </c>
      <c r="AV48" s="41">
        <f t="shared" si="34"/>
        <v>5.1068584981731142</v>
      </c>
      <c r="AW48" s="30">
        <f t="shared" si="35"/>
        <v>5.1230675909280983</v>
      </c>
    </row>
    <row r="49" spans="1:49" x14ac:dyDescent="0.3">
      <c r="A49" s="26">
        <v>42</v>
      </c>
      <c r="B49" s="26">
        <v>1061011</v>
      </c>
      <c r="C49" s="27" t="s">
        <v>78</v>
      </c>
      <c r="D49" s="44">
        <v>700982</v>
      </c>
      <c r="E49" s="47" t="e">
        <f t="shared" si="18"/>
        <v>#NUM!</v>
      </c>
      <c r="F49" s="48" t="e">
        <f t="shared" si="19"/>
        <v>#NUM!</v>
      </c>
      <c r="G49" s="30" t="e">
        <f t="shared" si="20"/>
        <v>#NUM!</v>
      </c>
      <c r="H49" s="31" t="e">
        <f t="shared" si="21"/>
        <v>#NUM!</v>
      </c>
      <c r="I49" s="32">
        <v>34.665654752903798</v>
      </c>
      <c r="J49" s="32">
        <v>1.28391313899644</v>
      </c>
      <c r="K49" s="33">
        <f t="shared" si="22"/>
        <v>6.671408367741221</v>
      </c>
      <c r="L49" s="32">
        <v>5.4209665868738401</v>
      </c>
      <c r="M49" s="32">
        <v>0.427971046332145</v>
      </c>
      <c r="N49" s="32">
        <v>1.4265701544404901</v>
      </c>
      <c r="O49" s="74">
        <v>11.697875266411977</v>
      </c>
      <c r="P49" s="32">
        <v>0.485033852509765</v>
      </c>
      <c r="Q49" s="32">
        <v>1.28391313899644</v>
      </c>
      <c r="R49" s="32">
        <v>0.14265701544404799</v>
      </c>
      <c r="S49" s="32">
        <v>0.28531403088809698</v>
      </c>
      <c r="T49" s="33">
        <f t="shared" si="23"/>
        <v>1.2321690686227662</v>
      </c>
      <c r="U49" s="34" t="e">
        <f t="shared" si="24"/>
        <v>#NUM!</v>
      </c>
      <c r="V49" s="34">
        <v>8.1314498803107647</v>
      </c>
      <c r="W49" s="32">
        <v>527.19473684210504</v>
      </c>
      <c r="X49" s="74">
        <v>22.836869942012363</v>
      </c>
      <c r="Y49" s="74">
        <v>156.71015803544171</v>
      </c>
      <c r="Z49" s="33">
        <f t="shared" si="25"/>
        <v>59.822817533509621</v>
      </c>
      <c r="AA49" s="33">
        <f t="shared" si="26"/>
        <v>28.302291263541509</v>
      </c>
      <c r="AB49" s="32">
        <v>34020.888888888898</v>
      </c>
      <c r="AC49" s="32">
        <v>500.69230769230802</v>
      </c>
      <c r="AD49" s="32">
        <v>7655.1</v>
      </c>
      <c r="AE49" s="32">
        <v>21.324122049510599</v>
      </c>
      <c r="AF49" s="32">
        <v>205.47381799695</v>
      </c>
      <c r="AG49" s="33">
        <f t="shared" si="27"/>
        <v>5372.7266293344155</v>
      </c>
      <c r="AH49" s="34">
        <f t="shared" si="28"/>
        <v>12.751157519002936</v>
      </c>
      <c r="AI49" s="35">
        <f t="shared" si="29"/>
        <v>34.116067073170733</v>
      </c>
      <c r="AJ49" s="30">
        <f t="shared" si="30"/>
        <v>76.978692045311007</v>
      </c>
      <c r="AK49" s="36">
        <v>4.4249999999999998</v>
      </c>
      <c r="AL49" s="37">
        <v>10</v>
      </c>
      <c r="AM49" s="37">
        <v>1</v>
      </c>
      <c r="AN49" s="36">
        <f t="shared" si="31"/>
        <v>5.5</v>
      </c>
      <c r="AO49" s="36">
        <f t="shared" si="32"/>
        <v>4.9625000000000004</v>
      </c>
      <c r="AP49" s="30">
        <f t="shared" si="33"/>
        <v>44.587500000000006</v>
      </c>
      <c r="AQ49" s="33">
        <v>74.143292682926827</v>
      </c>
      <c r="AR49" s="38">
        <v>3.6037629461062599E-2</v>
      </c>
      <c r="AS49" s="39">
        <v>25.910879246505999</v>
      </c>
      <c r="AT49" s="40">
        <v>4.04248459904053</v>
      </c>
      <c r="AU49" s="32">
        <v>19.664825798517899</v>
      </c>
      <c r="AV49" s="41">
        <f t="shared" si="34"/>
        <v>22.572836035132429</v>
      </c>
      <c r="AW49" s="30">
        <f t="shared" si="35"/>
        <v>22.657980458890169</v>
      </c>
    </row>
    <row r="50" spans="1:49" x14ac:dyDescent="0.3">
      <c r="A50" s="26">
        <v>43</v>
      </c>
      <c r="B50" s="26">
        <v>1811011</v>
      </c>
      <c r="C50" s="27" t="s">
        <v>100</v>
      </c>
      <c r="D50" s="44">
        <v>60644</v>
      </c>
      <c r="E50" s="47" t="e">
        <f t="shared" si="18"/>
        <v>#NUM!</v>
      </c>
      <c r="F50" s="48" t="e">
        <f t="shared" si="19"/>
        <v>#NUM!</v>
      </c>
      <c r="G50" s="30" t="e">
        <f t="shared" si="20"/>
        <v>#NUM!</v>
      </c>
      <c r="H50" s="31" t="e">
        <f t="shared" si="21"/>
        <v>#NUM!</v>
      </c>
      <c r="I50" s="32">
        <v>28.032451685245</v>
      </c>
      <c r="J50" s="32">
        <v>1.64896774619088</v>
      </c>
      <c r="K50" s="33">
        <f t="shared" si="22"/>
        <v>6.7988681907816977</v>
      </c>
      <c r="L50" s="32">
        <v>0</v>
      </c>
      <c r="M50" s="32">
        <v>0.82448387309544202</v>
      </c>
      <c r="N50" s="32">
        <v>1.64896774619088</v>
      </c>
      <c r="O50" s="74">
        <v>11.542774223336192</v>
      </c>
      <c r="P50" s="32">
        <v>0</v>
      </c>
      <c r="Q50" s="32">
        <v>0</v>
      </c>
      <c r="R50" s="32">
        <v>0</v>
      </c>
      <c r="S50" s="32">
        <v>1.64896774619088</v>
      </c>
      <c r="T50" s="33" t="e">
        <f t="shared" si="23"/>
        <v>#NUM!</v>
      </c>
      <c r="U50" s="34" t="e">
        <f t="shared" si="24"/>
        <v>#NUM!</v>
      </c>
      <c r="V50" s="34">
        <v>19.787612954290616</v>
      </c>
      <c r="W50" s="32">
        <v>0</v>
      </c>
      <c r="X50" s="74">
        <v>22.275748699862515</v>
      </c>
      <c r="Y50" s="74">
        <v>275.85581426027306</v>
      </c>
      <c r="Z50" s="33">
        <f t="shared" si="25"/>
        <v>78.389379356248213</v>
      </c>
      <c r="AA50" s="33">
        <f t="shared" si="26"/>
        <v>40.425291216491907</v>
      </c>
      <c r="AB50" s="32">
        <v>10750</v>
      </c>
      <c r="AC50" s="32">
        <v>0</v>
      </c>
      <c r="AD50" s="32">
        <v>8379.2000000000007</v>
      </c>
      <c r="AE50" s="32">
        <v>97.8524436090226</v>
      </c>
      <c r="AF50" s="32">
        <v>0</v>
      </c>
      <c r="AG50" s="33">
        <f t="shared" si="27"/>
        <v>2411.2191854406719</v>
      </c>
      <c r="AH50" s="34">
        <f t="shared" si="28"/>
        <v>6.237861487668547</v>
      </c>
      <c r="AI50" s="35">
        <f t="shared" si="29"/>
        <v>31.174405487804879</v>
      </c>
      <c r="AJ50" s="30">
        <f t="shared" si="30"/>
        <v>70.329978523602989</v>
      </c>
      <c r="AK50" s="36">
        <v>4.4249999999999998</v>
      </c>
      <c r="AL50" s="37">
        <v>4.4249999999999998</v>
      </c>
      <c r="AM50" s="37">
        <v>1</v>
      </c>
      <c r="AN50" s="36">
        <f t="shared" si="31"/>
        <v>2.7124999999999999</v>
      </c>
      <c r="AO50" s="36">
        <f t="shared" si="32"/>
        <v>3.5687499999999996</v>
      </c>
      <c r="AP50" s="30">
        <f t="shared" si="33"/>
        <v>29.256249999999998</v>
      </c>
      <c r="AQ50" s="33">
        <v>70.621951219512198</v>
      </c>
      <c r="AR50" s="38">
        <v>1.9621538547653299E-2</v>
      </c>
      <c r="AS50" s="39">
        <v>14.5633165860527</v>
      </c>
      <c r="AT50" s="40">
        <v>2.1062806349538099</v>
      </c>
      <c r="AU50" s="32">
        <v>10.7250490808389</v>
      </c>
      <c r="AV50" s="41">
        <f t="shared" si="34"/>
        <v>12.497691193384897</v>
      </c>
      <c r="AW50" s="30">
        <f t="shared" si="35"/>
        <v>12.543070683110351</v>
      </c>
    </row>
    <row r="51" spans="1:49" x14ac:dyDescent="0.3">
      <c r="A51" s="26">
        <v>44</v>
      </c>
      <c r="B51" s="26">
        <v>2470011</v>
      </c>
      <c r="C51" s="27" t="s">
        <v>158</v>
      </c>
      <c r="D51" s="44">
        <v>74851</v>
      </c>
      <c r="E51" s="47" t="e">
        <f t="shared" si="18"/>
        <v>#NUM!</v>
      </c>
      <c r="F51" s="48" t="e">
        <f t="shared" si="19"/>
        <v>#NUM!</v>
      </c>
      <c r="G51" s="30" t="e">
        <f t="shared" si="20"/>
        <v>#NUM!</v>
      </c>
      <c r="H51" s="31" t="e">
        <f t="shared" si="21"/>
        <v>#NUM!</v>
      </c>
      <c r="I51" s="32">
        <v>30.727712388612002</v>
      </c>
      <c r="J51" s="32">
        <v>1.3359874951570501</v>
      </c>
      <c r="K51" s="33">
        <f t="shared" si="22"/>
        <v>6.407170944025764</v>
      </c>
      <c r="L51" s="32">
        <v>0</v>
      </c>
      <c r="M51" s="32">
        <v>0.66799374757852303</v>
      </c>
      <c r="N51" s="32">
        <v>12.0238874564134</v>
      </c>
      <c r="O51" s="74">
        <v>13.359874951570454</v>
      </c>
      <c r="P51" s="32">
        <v>0</v>
      </c>
      <c r="Q51" s="32">
        <v>0</v>
      </c>
      <c r="R51" s="32">
        <v>0</v>
      </c>
      <c r="S51" s="32">
        <v>0</v>
      </c>
      <c r="T51" s="33" t="e">
        <f t="shared" si="23"/>
        <v>#NUM!</v>
      </c>
      <c r="U51" s="34" t="e">
        <f t="shared" si="24"/>
        <v>#NUM!</v>
      </c>
      <c r="V51" s="34">
        <v>5.3439499806281816</v>
      </c>
      <c r="W51" s="32">
        <v>0</v>
      </c>
      <c r="X51" s="74">
        <v>22.850847773430221</v>
      </c>
      <c r="Y51" s="74">
        <v>143.40489773015724</v>
      </c>
      <c r="Z51" s="33">
        <f t="shared" si="25"/>
        <v>57.244418837089718</v>
      </c>
      <c r="AA51" s="33">
        <f t="shared" si="26"/>
        <v>26.618730915976034</v>
      </c>
      <c r="AB51" s="32">
        <v>5244</v>
      </c>
      <c r="AC51" s="32">
        <v>0</v>
      </c>
      <c r="AD51" s="32">
        <v>3200</v>
      </c>
      <c r="AE51" s="32">
        <v>0</v>
      </c>
      <c r="AF51" s="32">
        <v>0</v>
      </c>
      <c r="AG51" s="33">
        <f t="shared" si="27"/>
        <v>1061.6836973361758</v>
      </c>
      <c r="AH51" s="34">
        <f t="shared" si="28"/>
        <v>3.2698040691603967</v>
      </c>
      <c r="AI51" s="35">
        <f t="shared" si="29"/>
        <v>10.983536585365854</v>
      </c>
      <c r="AJ51" s="30">
        <f t="shared" si="30"/>
        <v>24.694782498841963</v>
      </c>
      <c r="AK51" s="36">
        <v>1</v>
      </c>
      <c r="AL51" s="37">
        <v>10</v>
      </c>
      <c r="AM51" s="37">
        <v>1</v>
      </c>
      <c r="AN51" s="36">
        <f t="shared" si="31"/>
        <v>5.5</v>
      </c>
      <c r="AO51" s="36">
        <f t="shared" si="32"/>
        <v>3.25</v>
      </c>
      <c r="AP51" s="30">
        <f t="shared" si="33"/>
        <v>25.75</v>
      </c>
      <c r="AQ51" s="33">
        <v>21.021341463414636</v>
      </c>
      <c r="AR51" s="38">
        <v>0</v>
      </c>
      <c r="AS51" s="39">
        <v>1</v>
      </c>
      <c r="AT51" s="40">
        <v>0</v>
      </c>
      <c r="AU51" s="32">
        <v>1</v>
      </c>
      <c r="AV51" s="41">
        <f t="shared" si="34"/>
        <v>1</v>
      </c>
      <c r="AW51" s="30">
        <f t="shared" si="35"/>
        <v>1</v>
      </c>
    </row>
    <row r="52" spans="1:49" x14ac:dyDescent="0.3">
      <c r="A52" s="26">
        <v>45</v>
      </c>
      <c r="B52" s="26">
        <v>1262011</v>
      </c>
      <c r="C52" s="27" t="s">
        <v>119</v>
      </c>
      <c r="D52" s="44">
        <v>83903</v>
      </c>
      <c r="E52" s="47" t="e">
        <f t="shared" si="18"/>
        <v>#NUM!</v>
      </c>
      <c r="F52" s="48" t="e">
        <f t="shared" si="19"/>
        <v>#NUM!</v>
      </c>
      <c r="G52" s="30" t="e">
        <f t="shared" si="20"/>
        <v>#NUM!</v>
      </c>
      <c r="H52" s="31" t="e">
        <f t="shared" si="21"/>
        <v>#NUM!</v>
      </c>
      <c r="I52" s="32">
        <v>82.2378222471187</v>
      </c>
      <c r="J52" s="32">
        <v>0</v>
      </c>
      <c r="K52" s="33" t="e">
        <f t="shared" si="22"/>
        <v>#NUM!</v>
      </c>
      <c r="L52" s="32">
        <v>3.69474273863867</v>
      </c>
      <c r="M52" s="32">
        <v>1.0726672467015499</v>
      </c>
      <c r="N52" s="32">
        <v>2.3837049926701099</v>
      </c>
      <c r="O52" s="74">
        <v>9.5348199706804291</v>
      </c>
      <c r="P52" s="32">
        <v>0.23837049926701101</v>
      </c>
      <c r="Q52" s="32">
        <v>0</v>
      </c>
      <c r="R52" s="32">
        <v>0</v>
      </c>
      <c r="S52" s="32">
        <v>1.1918524963350501</v>
      </c>
      <c r="T52" s="33" t="e">
        <f t="shared" si="23"/>
        <v>#NUM!</v>
      </c>
      <c r="U52" s="34" t="e">
        <f t="shared" si="24"/>
        <v>#NUM!</v>
      </c>
      <c r="V52" s="34">
        <v>1.1918524963350536</v>
      </c>
      <c r="W52" s="32">
        <v>441.93548387096803</v>
      </c>
      <c r="X52" s="74">
        <v>18.084983077565024</v>
      </c>
      <c r="Y52" s="74">
        <v>257.0706649345077</v>
      </c>
      <c r="Z52" s="33">
        <f t="shared" si="25"/>
        <v>68.184445624196144</v>
      </c>
      <c r="AA52" s="33">
        <f t="shared" si="26"/>
        <v>33.761999847057247</v>
      </c>
      <c r="AB52" s="32">
        <v>0</v>
      </c>
      <c r="AC52" s="32">
        <v>0</v>
      </c>
      <c r="AD52" s="32">
        <v>4722.2222222222199</v>
      </c>
      <c r="AE52" s="32">
        <v>18.8965517241379</v>
      </c>
      <c r="AF52" s="32">
        <v>0</v>
      </c>
      <c r="AG52" s="33">
        <f t="shared" si="27"/>
        <v>654.36265509274347</v>
      </c>
      <c r="AH52" s="34">
        <f t="shared" si="28"/>
        <v>2.3739756513074237</v>
      </c>
      <c r="AI52" s="35">
        <f t="shared" si="29"/>
        <v>14.392698170731709</v>
      </c>
      <c r="AJ52" s="30">
        <f t="shared" si="30"/>
        <v>32.400134753863654</v>
      </c>
      <c r="AK52" s="36">
        <v>4.4249999999999998</v>
      </c>
      <c r="AL52" s="37">
        <v>4.4249999999999998</v>
      </c>
      <c r="AM52" s="37">
        <v>1</v>
      </c>
      <c r="AN52" s="36">
        <f t="shared" si="31"/>
        <v>2.7124999999999999</v>
      </c>
      <c r="AO52" s="36">
        <f t="shared" si="32"/>
        <v>3.5687499999999996</v>
      </c>
      <c r="AP52" s="30">
        <f t="shared" si="33"/>
        <v>29.256249999999998</v>
      </c>
      <c r="AQ52" s="33">
        <v>28.667682926829269</v>
      </c>
      <c r="AR52" s="38">
        <v>3.6053099238416299E-2</v>
      </c>
      <c r="AS52" s="39">
        <v>25.921572673387601</v>
      </c>
      <c r="AT52" s="40">
        <v>2.1991450674959201</v>
      </c>
      <c r="AU52" s="32">
        <v>11.1538196583912</v>
      </c>
      <c r="AV52" s="41">
        <f t="shared" si="34"/>
        <v>17.003662748385914</v>
      </c>
      <c r="AW52" s="30">
        <f t="shared" si="35"/>
        <v>17.066826564237729</v>
      </c>
    </row>
    <row r="53" spans="1:49" x14ac:dyDescent="0.3">
      <c r="A53" s="26">
        <v>46</v>
      </c>
      <c r="B53" s="26">
        <v>2862011</v>
      </c>
      <c r="C53" s="27" t="s">
        <v>69</v>
      </c>
      <c r="D53" s="44">
        <v>173444</v>
      </c>
      <c r="E53" s="47" t="e">
        <f t="shared" si="18"/>
        <v>#NUM!</v>
      </c>
      <c r="F53" s="48" t="e">
        <f t="shared" si="19"/>
        <v>#NUM!</v>
      </c>
      <c r="G53" s="30" t="e">
        <f t="shared" si="20"/>
        <v>#NUM!</v>
      </c>
      <c r="H53" s="31" t="e">
        <f t="shared" si="21"/>
        <v>#NUM!</v>
      </c>
      <c r="I53" s="32">
        <v>9.8014344687622508</v>
      </c>
      <c r="J53" s="32">
        <v>0</v>
      </c>
      <c r="K53" s="33" t="e">
        <f t="shared" si="22"/>
        <v>#NUM!</v>
      </c>
      <c r="L53" s="32">
        <v>5.18899471875649</v>
      </c>
      <c r="M53" s="32">
        <v>0.28827748437535999</v>
      </c>
      <c r="N53" s="32">
        <v>1.7296649062521601</v>
      </c>
      <c r="O53" s="74">
        <v>9.8014344687622525</v>
      </c>
      <c r="P53" s="32">
        <v>0.40358847812550502</v>
      </c>
      <c r="Q53" s="32">
        <v>1.15310993750144</v>
      </c>
      <c r="R53" s="32">
        <v>0.57655496875072099</v>
      </c>
      <c r="S53" s="32">
        <v>0</v>
      </c>
      <c r="T53" s="33" t="e">
        <f t="shared" si="23"/>
        <v>#NUM!</v>
      </c>
      <c r="U53" s="34" t="e">
        <f t="shared" si="24"/>
        <v>#NUM!</v>
      </c>
      <c r="V53" s="34">
        <v>12.684209312515854</v>
      </c>
      <c r="W53" s="32">
        <v>1623.13333333333</v>
      </c>
      <c r="X53" s="74">
        <v>22.154345321123174</v>
      </c>
      <c r="Y53" s="74">
        <v>190.13629759461267</v>
      </c>
      <c r="Z53" s="33">
        <f t="shared" si="25"/>
        <v>64.902582344548435</v>
      </c>
      <c r="AA53" s="33">
        <f t="shared" si="26"/>
        <v>31.619113686193977</v>
      </c>
      <c r="AB53" s="32">
        <v>0</v>
      </c>
      <c r="AC53" s="32">
        <v>377.28448275862098</v>
      </c>
      <c r="AD53" s="32">
        <v>15399</v>
      </c>
      <c r="AE53" s="32">
        <v>0</v>
      </c>
      <c r="AF53" s="32">
        <v>118.734591194969</v>
      </c>
      <c r="AG53" s="33">
        <f t="shared" si="27"/>
        <v>2196.4907332867797</v>
      </c>
      <c r="AH53" s="34">
        <f t="shared" si="28"/>
        <v>5.7656053810319623</v>
      </c>
      <c r="AI53" s="35">
        <f t="shared" si="29"/>
        <v>31.218506097560983</v>
      </c>
      <c r="AJ53" s="30">
        <f t="shared" si="30"/>
        <v>70.429654272118611</v>
      </c>
      <c r="AK53" s="36">
        <v>4.4249999999999998</v>
      </c>
      <c r="AL53" s="37">
        <v>10</v>
      </c>
      <c r="AM53" s="37">
        <v>1</v>
      </c>
      <c r="AN53" s="36">
        <f t="shared" si="31"/>
        <v>5.5</v>
      </c>
      <c r="AO53" s="36">
        <f t="shared" si="32"/>
        <v>4.9625000000000004</v>
      </c>
      <c r="AP53" s="30">
        <f t="shared" si="33"/>
        <v>44.587500000000006</v>
      </c>
      <c r="AQ53" s="33">
        <v>66.899390243902445</v>
      </c>
      <c r="AR53" s="38">
        <v>1.9558734080201999E-2</v>
      </c>
      <c r="AS53" s="39">
        <v>14.5199032281761</v>
      </c>
      <c r="AT53" s="40">
        <v>1.7688783542355799</v>
      </c>
      <c r="AU53" s="32">
        <v>9.1672064621872096</v>
      </c>
      <c r="AV53" s="41">
        <f t="shared" si="34"/>
        <v>11.537198563935219</v>
      </c>
      <c r="AW53" s="30">
        <f t="shared" si="35"/>
        <v>11.578787147758227</v>
      </c>
    </row>
    <row r="54" spans="1:49" x14ac:dyDescent="0.3">
      <c r="A54" s="26">
        <v>47</v>
      </c>
      <c r="B54" s="26">
        <v>1661011</v>
      </c>
      <c r="C54" s="27" t="s">
        <v>68</v>
      </c>
      <c r="D54" s="44">
        <v>118931</v>
      </c>
      <c r="E54" s="47" t="e">
        <f t="shared" si="18"/>
        <v>#NUM!</v>
      </c>
      <c r="F54" s="48" t="e">
        <f t="shared" si="19"/>
        <v>#NUM!</v>
      </c>
      <c r="G54" s="30" t="e">
        <f t="shared" si="20"/>
        <v>#NUM!</v>
      </c>
      <c r="H54" s="31" t="e">
        <f t="shared" si="21"/>
        <v>#NUM!</v>
      </c>
      <c r="I54" s="32">
        <v>53.8127149355509</v>
      </c>
      <c r="J54" s="32">
        <v>0.84082367086798204</v>
      </c>
      <c r="K54" s="33">
        <f t="shared" si="22"/>
        <v>6.7265893669438599</v>
      </c>
      <c r="L54" s="32">
        <v>3.44737705055873</v>
      </c>
      <c r="M54" s="32">
        <v>1.59756497464917</v>
      </c>
      <c r="N54" s="32">
        <v>1.6816473417359601</v>
      </c>
      <c r="O54" s="74">
        <v>12.612355063019734</v>
      </c>
      <c r="P54" s="32">
        <v>0.25224710126039501</v>
      </c>
      <c r="Q54" s="32">
        <v>1.6816473417359601</v>
      </c>
      <c r="R54" s="32">
        <v>0.84082367086798204</v>
      </c>
      <c r="S54" s="32">
        <v>0.84082367086798204</v>
      </c>
      <c r="T54" s="33">
        <f t="shared" si="23"/>
        <v>1.8347745255246959</v>
      </c>
      <c r="U54" s="34" t="e">
        <f t="shared" si="24"/>
        <v>#NUM!</v>
      </c>
      <c r="V54" s="34">
        <v>8.4082367086798229</v>
      </c>
      <c r="W54" s="32">
        <v>2764.6829268292699</v>
      </c>
      <c r="X54" s="74">
        <v>16.741389706664776</v>
      </c>
      <c r="Y54" s="74">
        <v>237.05341752781027</v>
      </c>
      <c r="Z54" s="33">
        <f t="shared" si="25"/>
        <v>62.996854239952256</v>
      </c>
      <c r="AA54" s="33">
        <f t="shared" si="26"/>
        <v>30.374772275924833</v>
      </c>
      <c r="AB54" s="32">
        <v>0</v>
      </c>
      <c r="AC54" s="32">
        <v>317.25824175824198</v>
      </c>
      <c r="AD54" s="32">
        <v>4189.78947368421</v>
      </c>
      <c r="AE54" s="32">
        <v>51.794444444444402</v>
      </c>
      <c r="AF54" s="32">
        <v>163.62455516014199</v>
      </c>
      <c r="AG54" s="33">
        <f t="shared" si="27"/>
        <v>941.78322548236235</v>
      </c>
      <c r="AH54" s="34">
        <f t="shared" si="28"/>
        <v>3.006104827380411</v>
      </c>
      <c r="AI54" s="35">
        <f t="shared" si="29"/>
        <v>25.914024390243902</v>
      </c>
      <c r="AJ54" s="30">
        <f t="shared" si="30"/>
        <v>58.440518802375038</v>
      </c>
      <c r="AK54" s="36">
        <v>10</v>
      </c>
      <c r="AL54" s="37">
        <v>10</v>
      </c>
      <c r="AM54" s="37">
        <v>1</v>
      </c>
      <c r="AN54" s="36">
        <f t="shared" si="31"/>
        <v>5.5</v>
      </c>
      <c r="AO54" s="36">
        <f t="shared" si="32"/>
        <v>7.75</v>
      </c>
      <c r="AP54" s="30">
        <f t="shared" si="33"/>
        <v>75.25</v>
      </c>
      <c r="AQ54" s="33">
        <v>45.97256097560976</v>
      </c>
      <c r="AR54" s="38">
        <v>3.19786451511073E-2</v>
      </c>
      <c r="AS54" s="39">
        <v>23.105121222993201</v>
      </c>
      <c r="AT54" s="40">
        <v>2.7461368148245602</v>
      </c>
      <c r="AU54" s="32">
        <v>13.679371810040401</v>
      </c>
      <c r="AV54" s="41">
        <f t="shared" si="34"/>
        <v>17.77817605732881</v>
      </c>
      <c r="AW54" s="30">
        <f t="shared" si="35"/>
        <v>17.844396749396402</v>
      </c>
    </row>
    <row r="55" spans="1:49" x14ac:dyDescent="0.3">
      <c r="A55" s="26">
        <v>48</v>
      </c>
      <c r="B55" s="26">
        <v>1461011</v>
      </c>
      <c r="C55" s="27" t="s">
        <v>96</v>
      </c>
      <c r="D55" s="44">
        <v>52571</v>
      </c>
      <c r="E55" s="47" t="e">
        <f t="shared" si="18"/>
        <v>#NUM!</v>
      </c>
      <c r="F55" s="48" t="e">
        <f t="shared" si="19"/>
        <v>#NUM!</v>
      </c>
      <c r="G55" s="30" t="e">
        <f t="shared" si="20"/>
        <v>#NUM!</v>
      </c>
      <c r="H55" s="31" t="e">
        <f t="shared" si="21"/>
        <v>#NUM!</v>
      </c>
      <c r="I55" s="32">
        <v>17.119704780201999</v>
      </c>
      <c r="J55" s="32">
        <v>0</v>
      </c>
      <c r="K55" s="33" t="e">
        <f t="shared" si="22"/>
        <v>#NUM!</v>
      </c>
      <c r="L55" s="32">
        <v>7.6087576800897798</v>
      </c>
      <c r="M55" s="32">
        <v>1.9021894200224501</v>
      </c>
      <c r="N55" s="32">
        <v>3.8043788400448899</v>
      </c>
      <c r="O55" s="74">
        <v>11.413136520134675</v>
      </c>
      <c r="P55" s="32">
        <v>0.19021894200224501</v>
      </c>
      <c r="Q55" s="32">
        <v>0</v>
      </c>
      <c r="R55" s="32">
        <v>0</v>
      </c>
      <c r="S55" s="32">
        <v>1.9021894200224501</v>
      </c>
      <c r="T55" s="33" t="e">
        <f t="shared" si="23"/>
        <v>#NUM!</v>
      </c>
      <c r="U55" s="34" t="e">
        <f t="shared" si="24"/>
        <v>#NUM!</v>
      </c>
      <c r="V55" s="34">
        <v>7.6087576800897834</v>
      </c>
      <c r="W55" s="32">
        <v>673.25</v>
      </c>
      <c r="X55" s="74">
        <v>10.716992373689228</v>
      </c>
      <c r="Y55" s="74">
        <v>159.63173612828365</v>
      </c>
      <c r="Z55" s="33">
        <f t="shared" si="25"/>
        <v>41.361480857019458</v>
      </c>
      <c r="AA55" s="33">
        <f t="shared" si="26"/>
        <v>16.247997862466363</v>
      </c>
      <c r="AB55" s="32">
        <v>0</v>
      </c>
      <c r="AC55" s="32">
        <v>0</v>
      </c>
      <c r="AD55" s="32">
        <v>1380</v>
      </c>
      <c r="AE55" s="32">
        <v>68.743442098528504</v>
      </c>
      <c r="AF55" s="32">
        <v>0</v>
      </c>
      <c r="AG55" s="33">
        <f t="shared" si="27"/>
        <v>268.61980404183555</v>
      </c>
      <c r="AH55" s="34">
        <f t="shared" si="28"/>
        <v>1.5256045334006079</v>
      </c>
      <c r="AI55" s="35">
        <f t="shared" si="29"/>
        <v>34.602850609756096</v>
      </c>
      <c r="AJ55" s="30">
        <f t="shared" si="30"/>
        <v>78.078915231397659</v>
      </c>
      <c r="AK55" s="36">
        <v>1</v>
      </c>
      <c r="AL55" s="37">
        <v>4.4249999999999998</v>
      </c>
      <c r="AM55" s="37">
        <v>1</v>
      </c>
      <c r="AN55" s="36">
        <f t="shared" si="31"/>
        <v>2.7124999999999999</v>
      </c>
      <c r="AO55" s="36">
        <f t="shared" si="32"/>
        <v>1.85625</v>
      </c>
      <c r="AP55" s="30">
        <f t="shared" si="33"/>
        <v>10.418749999999999</v>
      </c>
      <c r="AQ55" s="33">
        <v>83.902439024390247</v>
      </c>
      <c r="AR55" s="38">
        <v>2.5665995846509599E-2</v>
      </c>
      <c r="AS55" s="39">
        <v>18.7415255341513</v>
      </c>
      <c r="AT55" s="40">
        <v>3.7904751224869799</v>
      </c>
      <c r="AU55" s="32">
        <v>18.5012560027135</v>
      </c>
      <c r="AV55" s="41">
        <f t="shared" si="34"/>
        <v>18.621003243346614</v>
      </c>
      <c r="AW55" s="30">
        <f t="shared" si="35"/>
        <v>18.690550435229248</v>
      </c>
    </row>
    <row r="56" spans="1:49" x14ac:dyDescent="0.3">
      <c r="A56" s="26">
        <v>49</v>
      </c>
      <c r="B56" s="26">
        <v>2607011</v>
      </c>
      <c r="C56" s="27" t="s">
        <v>106</v>
      </c>
      <c r="D56" s="44">
        <v>70677</v>
      </c>
      <c r="E56" s="47" t="e">
        <f t="shared" si="18"/>
        <v>#NUM!</v>
      </c>
      <c r="F56" s="48" t="e">
        <f t="shared" si="19"/>
        <v>#NUM!</v>
      </c>
      <c r="G56" s="30" t="e">
        <f t="shared" si="20"/>
        <v>#NUM!</v>
      </c>
      <c r="H56" s="31" t="e">
        <f t="shared" si="21"/>
        <v>#NUM!</v>
      </c>
      <c r="I56" s="32">
        <v>21.223311685555402</v>
      </c>
      <c r="J56" s="32">
        <v>1.41488744570369</v>
      </c>
      <c r="K56" s="33">
        <f t="shared" si="22"/>
        <v>5.4798355139683483</v>
      </c>
      <c r="L56" s="32">
        <v>1.41488744570369</v>
      </c>
      <c r="M56" s="32">
        <v>0.84893246742221595</v>
      </c>
      <c r="N56" s="32">
        <v>1.41488744570369</v>
      </c>
      <c r="O56" s="74">
        <v>9.9042121199258606</v>
      </c>
      <c r="P56" s="32">
        <v>0.141488744570369</v>
      </c>
      <c r="Q56" s="32">
        <v>0</v>
      </c>
      <c r="R56" s="32">
        <v>0</v>
      </c>
      <c r="S56" s="32">
        <v>1.41488744570369</v>
      </c>
      <c r="T56" s="33" t="e">
        <f t="shared" si="23"/>
        <v>#NUM!</v>
      </c>
      <c r="U56" s="34" t="e">
        <f t="shared" si="24"/>
        <v>#NUM!</v>
      </c>
      <c r="V56" s="34">
        <v>7.0744372285184705</v>
      </c>
      <c r="W56" s="32">
        <v>1500</v>
      </c>
      <c r="X56" s="74">
        <v>18.933095238095238</v>
      </c>
      <c r="Y56" s="74">
        <v>118.85054543911032</v>
      </c>
      <c r="Z56" s="33">
        <f t="shared" si="25"/>
        <v>47.436364699439622</v>
      </c>
      <c r="AA56" s="33">
        <f t="shared" si="26"/>
        <v>20.214581295573737</v>
      </c>
      <c r="AB56" s="32">
        <v>3656</v>
      </c>
      <c r="AC56" s="32">
        <v>0</v>
      </c>
      <c r="AD56" s="32">
        <v>2383.3333333333298</v>
      </c>
      <c r="AE56" s="32">
        <v>36.3159472422062</v>
      </c>
      <c r="AF56" s="32">
        <v>0</v>
      </c>
      <c r="AG56" s="33">
        <f t="shared" si="27"/>
        <v>951.84961963865055</v>
      </c>
      <c r="AH56" s="34">
        <f t="shared" si="28"/>
        <v>3.0282440272136539</v>
      </c>
      <c r="AI56" s="35">
        <f t="shared" si="29"/>
        <v>18.380701219512197</v>
      </c>
      <c r="AJ56" s="30">
        <f t="shared" si="30"/>
        <v>41.413778582557804</v>
      </c>
      <c r="AK56" s="36">
        <v>4.4249999999999998</v>
      </c>
      <c r="AL56" s="37">
        <v>10</v>
      </c>
      <c r="AM56" s="37">
        <v>1</v>
      </c>
      <c r="AN56" s="36">
        <f t="shared" si="31"/>
        <v>5.5</v>
      </c>
      <c r="AO56" s="36">
        <f t="shared" si="32"/>
        <v>4.9625000000000004</v>
      </c>
      <c r="AP56" s="30">
        <f t="shared" si="33"/>
        <v>44.587500000000006</v>
      </c>
      <c r="AQ56" s="33">
        <v>34.804878048780488</v>
      </c>
      <c r="AR56" s="38">
        <v>3.6136739564049503E-2</v>
      </c>
      <c r="AS56" s="39">
        <v>25.9793887418456</v>
      </c>
      <c r="AT56" s="40">
        <v>3.9491945523681999</v>
      </c>
      <c r="AU56" s="32">
        <v>19.234090089521501</v>
      </c>
      <c r="AV56" s="41">
        <f t="shared" si="34"/>
        <v>22.353744731730274</v>
      </c>
      <c r="AW56" s="30">
        <f t="shared" si="35"/>
        <v>22.438024438269185</v>
      </c>
    </row>
    <row r="57" spans="1:49" x14ac:dyDescent="0.3">
      <c r="A57" s="26">
        <v>50</v>
      </c>
      <c r="B57" s="26">
        <v>3017011</v>
      </c>
      <c r="C57" s="27" t="s">
        <v>90</v>
      </c>
      <c r="D57" s="44">
        <v>72635</v>
      </c>
      <c r="E57" s="47" t="e">
        <f t="shared" si="18"/>
        <v>#NUM!</v>
      </c>
      <c r="F57" s="48" t="e">
        <f t="shared" si="19"/>
        <v>#NUM!</v>
      </c>
      <c r="G57" s="30" t="e">
        <f t="shared" si="20"/>
        <v>#NUM!</v>
      </c>
      <c r="H57" s="31" t="e">
        <f t="shared" si="21"/>
        <v>#NUM!</v>
      </c>
      <c r="I57" s="32">
        <v>28.911681696152002</v>
      </c>
      <c r="J57" s="32">
        <v>1.3767467474358099</v>
      </c>
      <c r="K57" s="33">
        <f t="shared" si="22"/>
        <v>6.3090461829088476</v>
      </c>
      <c r="L57" s="32">
        <v>4.4055895917945902</v>
      </c>
      <c r="M57" s="32">
        <v>0.68837337371790497</v>
      </c>
      <c r="N57" s="32">
        <v>1.3767467474358099</v>
      </c>
      <c r="O57" s="74">
        <v>8.2604804846148543</v>
      </c>
      <c r="P57" s="32">
        <v>0.275349349487162</v>
      </c>
      <c r="Q57" s="32">
        <v>0</v>
      </c>
      <c r="R57" s="32">
        <v>0</v>
      </c>
      <c r="S57" s="32">
        <v>1.3767467474358099</v>
      </c>
      <c r="T57" s="33" t="e">
        <f t="shared" si="23"/>
        <v>#NUM!</v>
      </c>
      <c r="U57" s="34" t="e">
        <f t="shared" si="24"/>
        <v>#NUM!</v>
      </c>
      <c r="V57" s="34">
        <v>11.013973979486472</v>
      </c>
      <c r="W57" s="32">
        <v>525</v>
      </c>
      <c r="X57" s="74">
        <v>16.637854070286501</v>
      </c>
      <c r="Y57" s="74">
        <v>169.62896675156605</v>
      </c>
      <c r="Z57" s="33">
        <f t="shared" si="25"/>
        <v>53.124965834398772</v>
      </c>
      <c r="AA57" s="33">
        <f t="shared" si="26"/>
        <v>23.928942196093512</v>
      </c>
      <c r="AB57" s="32">
        <v>41864</v>
      </c>
      <c r="AC57" s="32">
        <v>0</v>
      </c>
      <c r="AD57" s="32">
        <v>4200</v>
      </c>
      <c r="AE57" s="32">
        <v>56.578844270323202</v>
      </c>
      <c r="AF57" s="32">
        <v>0</v>
      </c>
      <c r="AG57" s="33">
        <f t="shared" si="27"/>
        <v>5835.7682050670874</v>
      </c>
      <c r="AH57" s="34">
        <f t="shared" si="28"/>
        <v>13.769533097892969</v>
      </c>
      <c r="AI57" s="35">
        <f t="shared" si="29"/>
        <v>17.85753048780488</v>
      </c>
      <c r="AJ57" s="30">
        <f t="shared" si="30"/>
        <v>40.231313429064734</v>
      </c>
      <c r="AK57" s="36">
        <v>4.4249999999999998</v>
      </c>
      <c r="AL57" s="37">
        <v>10</v>
      </c>
      <c r="AM57" s="37">
        <v>1</v>
      </c>
      <c r="AN57" s="36">
        <f t="shared" si="31"/>
        <v>5.5</v>
      </c>
      <c r="AO57" s="36">
        <f t="shared" si="32"/>
        <v>4.9625000000000004</v>
      </c>
      <c r="AP57" s="30">
        <f t="shared" si="33"/>
        <v>44.587500000000006</v>
      </c>
      <c r="AQ57" s="33">
        <v>33.496951219512198</v>
      </c>
      <c r="AR57" s="38">
        <v>1.40811454166928E-2</v>
      </c>
      <c r="AS57" s="39">
        <v>10.733540146049901</v>
      </c>
      <c r="AT57" s="40">
        <v>0.82412375042236297</v>
      </c>
      <c r="AU57" s="32">
        <v>4.8051168436623204</v>
      </c>
      <c r="AV57" s="41">
        <f t="shared" si="34"/>
        <v>7.1816373166507166</v>
      </c>
      <c r="AW57" s="30">
        <f t="shared" si="35"/>
        <v>7.2060352190103512</v>
      </c>
    </row>
    <row r="58" spans="1:49" x14ac:dyDescent="0.3">
      <c r="A58" s="26">
        <v>51</v>
      </c>
      <c r="B58" s="26">
        <v>1417021</v>
      </c>
      <c r="C58" s="27" t="s">
        <v>121</v>
      </c>
      <c r="D58" s="44">
        <v>45021</v>
      </c>
      <c r="E58" s="47" t="e">
        <f t="shared" si="18"/>
        <v>#NUM!</v>
      </c>
      <c r="F58" s="48" t="e">
        <f t="shared" si="19"/>
        <v>#NUM!</v>
      </c>
      <c r="G58" s="30" t="e">
        <f t="shared" si="20"/>
        <v>#NUM!</v>
      </c>
      <c r="H58" s="31" t="e">
        <f t="shared" si="21"/>
        <v>#NUM!</v>
      </c>
      <c r="I58" s="32">
        <v>37.760156371471098</v>
      </c>
      <c r="J58" s="32">
        <v>2.22118566891006</v>
      </c>
      <c r="K58" s="33">
        <f t="shared" si="22"/>
        <v>9.1581831270244045</v>
      </c>
      <c r="L58" s="32">
        <v>0</v>
      </c>
      <c r="M58" s="32">
        <v>0.22211856689100601</v>
      </c>
      <c r="N58" s="32">
        <v>6.6635570067301897</v>
      </c>
      <c r="O58" s="74">
        <v>19.990671020190575</v>
      </c>
      <c r="P58" s="32">
        <v>0</v>
      </c>
      <c r="Q58" s="32">
        <v>0</v>
      </c>
      <c r="R58" s="32">
        <v>0</v>
      </c>
      <c r="S58" s="32">
        <v>0</v>
      </c>
      <c r="T58" s="33" t="e">
        <f t="shared" si="23"/>
        <v>#NUM!</v>
      </c>
      <c r="U58" s="34" t="e">
        <f t="shared" si="24"/>
        <v>#NUM!</v>
      </c>
      <c r="V58" s="34">
        <v>8.8847426756402559</v>
      </c>
      <c r="W58" s="32">
        <v>0</v>
      </c>
      <c r="X58" s="74">
        <v>16.264496165747342</v>
      </c>
      <c r="Y58" s="74">
        <v>165.10073077008508</v>
      </c>
      <c r="Z58" s="33">
        <f t="shared" si="25"/>
        <v>51.819689333033764</v>
      </c>
      <c r="AA58" s="33">
        <f t="shared" si="26"/>
        <v>23.07666447684149</v>
      </c>
      <c r="AB58" s="32">
        <v>5217</v>
      </c>
      <c r="AC58" s="32">
        <v>0</v>
      </c>
      <c r="AD58" s="32">
        <v>7600</v>
      </c>
      <c r="AE58" s="32">
        <v>0</v>
      </c>
      <c r="AF58" s="32">
        <v>0</v>
      </c>
      <c r="AG58" s="33">
        <f t="shared" si="27"/>
        <v>1607.0426450803236</v>
      </c>
      <c r="AH58" s="34">
        <f t="shared" si="28"/>
        <v>4.469221709429581</v>
      </c>
      <c r="AI58" s="35">
        <f t="shared" si="29"/>
        <v>25.745335365853663</v>
      </c>
      <c r="AJ58" s="30">
        <f t="shared" si="30"/>
        <v>58.059249589421832</v>
      </c>
      <c r="AK58" s="36">
        <v>4.4249999999999998</v>
      </c>
      <c r="AL58" s="37">
        <v>10</v>
      </c>
      <c r="AM58" s="37">
        <v>1</v>
      </c>
      <c r="AN58" s="36">
        <f t="shared" si="31"/>
        <v>5.5</v>
      </c>
      <c r="AO58" s="36">
        <f t="shared" si="32"/>
        <v>4.9625000000000004</v>
      </c>
      <c r="AP58" s="30">
        <f t="shared" si="33"/>
        <v>44.587500000000006</v>
      </c>
      <c r="AQ58" s="33">
        <v>53.216463414634148</v>
      </c>
      <c r="AR58" s="38">
        <v>7.61439289556788E-2</v>
      </c>
      <c r="AS58" s="39">
        <v>53.6342117374531</v>
      </c>
      <c r="AT58" s="40">
        <v>5.6274311188705601</v>
      </c>
      <c r="AU58" s="32">
        <v>26.982788296041299</v>
      </c>
      <c r="AV58" s="41">
        <f t="shared" si="34"/>
        <v>38.042089594773188</v>
      </c>
      <c r="AW58" s="30">
        <f t="shared" si="35"/>
        <v>38.188288609506031</v>
      </c>
    </row>
    <row r="59" spans="1:49" x14ac:dyDescent="0.3">
      <c r="A59" s="26">
        <v>52</v>
      </c>
      <c r="B59" s="26">
        <v>1008021</v>
      </c>
      <c r="C59" s="27" t="s">
        <v>154</v>
      </c>
      <c r="D59" s="44">
        <v>66895</v>
      </c>
      <c r="E59" s="47" t="e">
        <f t="shared" si="18"/>
        <v>#NUM!</v>
      </c>
      <c r="F59" s="48" t="e">
        <f t="shared" si="19"/>
        <v>#NUM!</v>
      </c>
      <c r="G59" s="30" t="e">
        <f t="shared" si="20"/>
        <v>#NUM!</v>
      </c>
      <c r="H59" s="31" t="e">
        <f t="shared" si="21"/>
        <v>#NUM!</v>
      </c>
      <c r="I59" s="32">
        <v>29.897600717542399</v>
      </c>
      <c r="J59" s="32">
        <v>1.4948800358771199</v>
      </c>
      <c r="K59" s="33">
        <f t="shared" si="22"/>
        <v>6.6853067568571296</v>
      </c>
      <c r="L59" s="32">
        <v>0.89692802152627205</v>
      </c>
      <c r="M59" s="32">
        <v>0.44846401076313602</v>
      </c>
      <c r="N59" s="32">
        <v>1.4948800358771199</v>
      </c>
      <c r="O59" s="74">
        <v>7.4744001793856043</v>
      </c>
      <c r="P59" s="32">
        <v>0.298976007175424</v>
      </c>
      <c r="Q59" s="32">
        <v>0</v>
      </c>
      <c r="R59" s="32">
        <v>0</v>
      </c>
      <c r="S59" s="32">
        <v>0</v>
      </c>
      <c r="T59" s="33" t="e">
        <f t="shared" si="23"/>
        <v>#NUM!</v>
      </c>
      <c r="U59" s="34" t="e">
        <f t="shared" si="24"/>
        <v>#NUM!</v>
      </c>
      <c r="V59" s="34">
        <v>4.4846401076313622</v>
      </c>
      <c r="W59" s="32">
        <v>170</v>
      </c>
      <c r="X59" s="74">
        <v>23.855851932498638</v>
      </c>
      <c r="Y59" s="74">
        <v>137.30473129531356</v>
      </c>
      <c r="Z59" s="33">
        <f t="shared" si="25"/>
        <v>57.23217049363506</v>
      </c>
      <c r="AA59" s="33">
        <f t="shared" si="26"/>
        <v>26.610733384255177</v>
      </c>
      <c r="AB59" s="32">
        <v>12239</v>
      </c>
      <c r="AC59" s="32">
        <v>0</v>
      </c>
      <c r="AD59" s="32">
        <v>2466.6666666666702</v>
      </c>
      <c r="AE59" s="32">
        <v>0</v>
      </c>
      <c r="AF59" s="32">
        <v>0</v>
      </c>
      <c r="AG59" s="33">
        <f t="shared" si="27"/>
        <v>1865.7666564979279</v>
      </c>
      <c r="AH59" s="34">
        <f t="shared" si="28"/>
        <v>5.0382380326036982</v>
      </c>
      <c r="AI59" s="35">
        <f t="shared" si="29"/>
        <v>9.2654573170731709</v>
      </c>
      <c r="AJ59" s="30">
        <f t="shared" si="30"/>
        <v>20.81159725439003</v>
      </c>
      <c r="AK59" s="36">
        <v>4.4249999999999998</v>
      </c>
      <c r="AL59" s="37">
        <v>1</v>
      </c>
      <c r="AM59" s="37">
        <v>1</v>
      </c>
      <c r="AN59" s="36">
        <f t="shared" si="31"/>
        <v>1</v>
      </c>
      <c r="AO59" s="36">
        <f t="shared" si="32"/>
        <v>2.7124999999999999</v>
      </c>
      <c r="AP59" s="30">
        <f t="shared" si="33"/>
        <v>19.837499999999999</v>
      </c>
      <c r="AQ59" s="33">
        <v>18.204268292682926</v>
      </c>
      <c r="AR59" s="38">
        <v>0</v>
      </c>
      <c r="AS59" s="39">
        <v>1</v>
      </c>
      <c r="AT59" s="40">
        <v>0</v>
      </c>
      <c r="AU59" s="32">
        <v>1</v>
      </c>
      <c r="AV59" s="41">
        <f t="shared" si="34"/>
        <v>1</v>
      </c>
      <c r="AW59" s="30">
        <f t="shared" si="35"/>
        <v>1</v>
      </c>
    </row>
    <row r="60" spans="1:49" x14ac:dyDescent="0.3">
      <c r="A60" s="26">
        <v>53</v>
      </c>
      <c r="B60" s="26">
        <v>2471011</v>
      </c>
      <c r="C60" s="27" t="s">
        <v>161</v>
      </c>
      <c r="D60" s="44">
        <v>56374</v>
      </c>
      <c r="E60" s="47" t="e">
        <f t="shared" si="18"/>
        <v>#NUM!</v>
      </c>
      <c r="F60" s="48" t="e">
        <f t="shared" si="19"/>
        <v>#NUM!</v>
      </c>
      <c r="G60" s="30" t="e">
        <f t="shared" si="20"/>
        <v>#NUM!</v>
      </c>
      <c r="H60" s="31" t="e">
        <f t="shared" si="21"/>
        <v>#NUM!</v>
      </c>
      <c r="I60" s="32">
        <v>0</v>
      </c>
      <c r="J60" s="32">
        <v>0</v>
      </c>
      <c r="K60" s="33" t="e">
        <f t="shared" si="22"/>
        <v>#NUM!</v>
      </c>
      <c r="L60" s="32">
        <v>0</v>
      </c>
      <c r="M60" s="32">
        <v>0.17738673856742501</v>
      </c>
      <c r="N60" s="32">
        <v>7.09546954269699</v>
      </c>
      <c r="O60" s="74">
        <v>15.964806471068224</v>
      </c>
      <c r="P60" s="32">
        <v>0</v>
      </c>
      <c r="Q60" s="32">
        <v>0</v>
      </c>
      <c r="R60" s="32">
        <v>0</v>
      </c>
      <c r="S60" s="32">
        <v>0</v>
      </c>
      <c r="T60" s="33" t="e">
        <f t="shared" si="23"/>
        <v>#NUM!</v>
      </c>
      <c r="U60" s="34" t="e">
        <f t="shared" si="24"/>
        <v>#NUM!</v>
      </c>
      <c r="V60" s="34">
        <v>7.0954695426969874</v>
      </c>
      <c r="W60" s="32">
        <v>0</v>
      </c>
      <c r="X60" s="74">
        <v>22.522690075881567</v>
      </c>
      <c r="Y60" s="74">
        <v>119.22162699116615</v>
      </c>
      <c r="Z60" s="33">
        <f t="shared" si="25"/>
        <v>51.818835909969955</v>
      </c>
      <c r="AA60" s="33">
        <f t="shared" si="26"/>
        <v>23.076107235933826</v>
      </c>
      <c r="AB60" s="32">
        <v>0</v>
      </c>
      <c r="AC60" s="32">
        <v>0</v>
      </c>
      <c r="AD60" s="32">
        <v>26000</v>
      </c>
      <c r="AE60" s="32">
        <v>0</v>
      </c>
      <c r="AF60" s="32">
        <v>0</v>
      </c>
      <c r="AG60" s="33">
        <f t="shared" si="27"/>
        <v>3255.6998496639771</v>
      </c>
      <c r="AH60" s="34">
        <f t="shared" si="28"/>
        <v>8.0951428428666645</v>
      </c>
      <c r="AI60" s="35">
        <f t="shared" si="29"/>
        <v>19.716463414634148</v>
      </c>
      <c r="AJ60" s="30">
        <f t="shared" si="30"/>
        <v>44.432854676380181</v>
      </c>
      <c r="AK60" s="36">
        <v>1</v>
      </c>
      <c r="AL60" s="37">
        <v>10</v>
      </c>
      <c r="AM60" s="37">
        <v>1</v>
      </c>
      <c r="AN60" s="36">
        <f t="shared" si="31"/>
        <v>5.5</v>
      </c>
      <c r="AO60" s="36">
        <f t="shared" si="32"/>
        <v>3.25</v>
      </c>
      <c r="AP60" s="30">
        <f t="shared" si="33"/>
        <v>25.75</v>
      </c>
      <c r="AQ60" s="33">
        <v>42.853658536585371</v>
      </c>
      <c r="AR60" s="38">
        <v>4.1515050243589599E-3</v>
      </c>
      <c r="AS60" s="39">
        <v>3.8697126281518601</v>
      </c>
      <c r="AT60" s="40">
        <v>0.34822336439485702</v>
      </c>
      <c r="AU60" s="32">
        <v>2.60780536726014</v>
      </c>
      <c r="AV60" s="41">
        <f t="shared" si="34"/>
        <v>3.1767054256648919</v>
      </c>
      <c r="AW60" s="30">
        <f t="shared" si="35"/>
        <v>3.1852965227675978</v>
      </c>
    </row>
    <row r="61" spans="1:49" x14ac:dyDescent="0.3">
      <c r="A61" s="26">
        <v>54</v>
      </c>
      <c r="B61" s="26">
        <v>3019011</v>
      </c>
      <c r="C61" s="27" t="s">
        <v>156</v>
      </c>
      <c r="D61" s="44">
        <v>74140</v>
      </c>
      <c r="E61" s="47" t="e">
        <f t="shared" si="18"/>
        <v>#NUM!</v>
      </c>
      <c r="F61" s="48" t="e">
        <f t="shared" si="19"/>
        <v>#NUM!</v>
      </c>
      <c r="G61" s="30" t="e">
        <f t="shared" si="20"/>
        <v>#NUM!</v>
      </c>
      <c r="H61" s="31" t="e">
        <f t="shared" si="21"/>
        <v>#NUM!</v>
      </c>
      <c r="I61" s="32">
        <v>24.278392230914498</v>
      </c>
      <c r="J61" s="32">
        <v>1.3487995683841401</v>
      </c>
      <c r="K61" s="33">
        <f t="shared" si="22"/>
        <v>5.722471927595481</v>
      </c>
      <c r="L61" s="32">
        <v>2.6975991367682801</v>
      </c>
      <c r="M61" s="32">
        <v>0.94415969786889697</v>
      </c>
      <c r="N61" s="32">
        <v>1.3487995683841401</v>
      </c>
      <c r="O61" s="74">
        <v>13.487995683841381</v>
      </c>
      <c r="P61" s="32">
        <v>0.134879956838414</v>
      </c>
      <c r="Q61" s="32">
        <v>0</v>
      </c>
      <c r="R61" s="32">
        <v>0</v>
      </c>
      <c r="S61" s="32">
        <v>1.3487995683841401</v>
      </c>
      <c r="T61" s="33" t="e">
        <f t="shared" si="23"/>
        <v>#NUM!</v>
      </c>
      <c r="U61" s="34" t="e">
        <f t="shared" si="24"/>
        <v>#NUM!</v>
      </c>
      <c r="V61" s="34">
        <v>14.836795252225519</v>
      </c>
      <c r="W61" s="32">
        <v>756.05</v>
      </c>
      <c r="X61" s="74">
        <v>19.82161715121827</v>
      </c>
      <c r="Y61" s="74">
        <v>212.01780415430267</v>
      </c>
      <c r="Z61" s="33">
        <f t="shared" si="25"/>
        <v>64.826967715516062</v>
      </c>
      <c r="AA61" s="33">
        <f t="shared" si="26"/>
        <v>31.569741263181378</v>
      </c>
      <c r="AB61" s="32">
        <v>4534</v>
      </c>
      <c r="AC61" s="32">
        <v>0</v>
      </c>
      <c r="AD61" s="32">
        <v>2214.1428571428601</v>
      </c>
      <c r="AE61" s="32">
        <v>53.908296943231399</v>
      </c>
      <c r="AF61" s="32">
        <v>0</v>
      </c>
      <c r="AG61" s="33">
        <f t="shared" si="27"/>
        <v>951.18656406256127</v>
      </c>
      <c r="AH61" s="34">
        <f t="shared" si="28"/>
        <v>3.0267857572838581</v>
      </c>
      <c r="AI61" s="35">
        <f t="shared" si="29"/>
        <v>24.195945121951222</v>
      </c>
      <c r="AJ61" s="30">
        <f t="shared" si="30"/>
        <v>54.557333557923116</v>
      </c>
      <c r="AK61" s="36">
        <v>4.4249999999999998</v>
      </c>
      <c r="AL61" s="37">
        <v>1</v>
      </c>
      <c r="AM61" s="37">
        <v>1</v>
      </c>
      <c r="AN61" s="36">
        <f t="shared" si="31"/>
        <v>1</v>
      </c>
      <c r="AO61" s="36">
        <f t="shared" si="32"/>
        <v>2.7124999999999999</v>
      </c>
      <c r="AP61" s="30">
        <f t="shared" si="33"/>
        <v>19.837499999999999</v>
      </c>
      <c r="AQ61" s="33">
        <v>55.530487804878049</v>
      </c>
      <c r="AR61" s="38">
        <v>5.5347302544445998E-3</v>
      </c>
      <c r="AS61" s="39">
        <v>4.8258619973719901</v>
      </c>
      <c r="AT61" s="40">
        <v>0.46848313193020402</v>
      </c>
      <c r="AU61" s="32">
        <v>3.1630647768198599</v>
      </c>
      <c r="AV61" s="41">
        <f t="shared" si="34"/>
        <v>3.9069827362916354</v>
      </c>
      <c r="AW61" s="30">
        <f t="shared" si="35"/>
        <v>3.9184561174248418</v>
      </c>
    </row>
    <row r="62" spans="1:49" x14ac:dyDescent="0.3">
      <c r="A62" s="26">
        <v>55</v>
      </c>
      <c r="B62" s="26">
        <v>1062011</v>
      </c>
      <c r="C62" s="27" t="s">
        <v>120</v>
      </c>
      <c r="D62" s="44">
        <v>75183</v>
      </c>
      <c r="E62" s="47" t="e">
        <f t="shared" si="18"/>
        <v>#NUM!</v>
      </c>
      <c r="F62" s="48" t="e">
        <f t="shared" si="19"/>
        <v>#NUM!</v>
      </c>
      <c r="G62" s="30" t="e">
        <f t="shared" si="20"/>
        <v>#NUM!</v>
      </c>
      <c r="H62" s="31" t="e">
        <f t="shared" si="21"/>
        <v>#NUM!</v>
      </c>
      <c r="I62" s="32">
        <v>19.951318782171501</v>
      </c>
      <c r="J62" s="32">
        <v>1.3300879188114301</v>
      </c>
      <c r="K62" s="33">
        <f t="shared" si="22"/>
        <v>5.1514083585483581</v>
      </c>
      <c r="L62" s="32">
        <v>4.7883165077211602</v>
      </c>
      <c r="M62" s="32">
        <v>0.13300879188114301</v>
      </c>
      <c r="N62" s="32">
        <v>1.3300879188114301</v>
      </c>
      <c r="O62" s="74">
        <v>3.9902637564343002</v>
      </c>
      <c r="P62" s="32">
        <v>0.26601758376228701</v>
      </c>
      <c r="Q62" s="32">
        <v>0</v>
      </c>
      <c r="R62" s="32">
        <v>0</v>
      </c>
      <c r="S62" s="32">
        <v>0</v>
      </c>
      <c r="T62" s="33" t="e">
        <f t="shared" si="23"/>
        <v>#NUM!</v>
      </c>
      <c r="U62" s="34" t="e">
        <f t="shared" si="24"/>
        <v>#NUM!</v>
      </c>
      <c r="V62" s="34">
        <v>1.3300879188114334</v>
      </c>
      <c r="W62" s="32">
        <v>248.611111111111</v>
      </c>
      <c r="X62" s="74">
        <v>24.074516461529132</v>
      </c>
      <c r="Y62" s="74">
        <v>219.37140044956971</v>
      </c>
      <c r="Z62" s="33">
        <f t="shared" si="25"/>
        <v>72.672280763107096</v>
      </c>
      <c r="AA62" s="33">
        <f t="shared" si="26"/>
        <v>36.692322956812291</v>
      </c>
      <c r="AB62" s="32">
        <v>22115</v>
      </c>
      <c r="AC62" s="32">
        <v>0</v>
      </c>
      <c r="AD62" s="32">
        <v>2900</v>
      </c>
      <c r="AE62" s="32">
        <v>0</v>
      </c>
      <c r="AF62" s="32">
        <v>0</v>
      </c>
      <c r="AG62" s="33">
        <f t="shared" si="27"/>
        <v>3165.5472438161814</v>
      </c>
      <c r="AH62" s="34">
        <f t="shared" si="28"/>
        <v>7.8968686122569745</v>
      </c>
      <c r="AI62" s="35">
        <f t="shared" si="29"/>
        <v>25.825823170731709</v>
      </c>
      <c r="AJ62" s="30">
        <f t="shared" si="30"/>
        <v>58.241167305343836</v>
      </c>
      <c r="AK62" s="36">
        <v>4.4249999999999998</v>
      </c>
      <c r="AL62" s="37">
        <v>10</v>
      </c>
      <c r="AM62" s="37">
        <v>1</v>
      </c>
      <c r="AN62" s="36">
        <f t="shared" si="31"/>
        <v>5.5</v>
      </c>
      <c r="AO62" s="36">
        <f t="shared" si="32"/>
        <v>4.9625000000000004</v>
      </c>
      <c r="AP62" s="30">
        <f t="shared" si="33"/>
        <v>44.587500000000006</v>
      </c>
      <c r="AQ62" s="33">
        <v>53.417682926829265</v>
      </c>
      <c r="AR62" s="38">
        <v>6.4791263943758101E-2</v>
      </c>
      <c r="AS62" s="39">
        <v>45.786723668251597</v>
      </c>
      <c r="AT62" s="40">
        <v>2.8192949926698301</v>
      </c>
      <c r="AU62" s="32">
        <v>14.017155322077301</v>
      </c>
      <c r="AV62" s="41">
        <f t="shared" si="34"/>
        <v>25.333764373794029</v>
      </c>
      <c r="AW62" s="30">
        <f t="shared" si="35"/>
        <v>25.429805726080261</v>
      </c>
    </row>
    <row r="63" spans="1:49" x14ac:dyDescent="0.3">
      <c r="A63" s="26">
        <v>56</v>
      </c>
      <c r="B63" s="26">
        <v>1462011</v>
      </c>
      <c r="C63" s="27" t="s">
        <v>81</v>
      </c>
      <c r="D63" s="44">
        <v>121731</v>
      </c>
      <c r="E63" s="47" t="e">
        <f t="shared" si="18"/>
        <v>#NUM!</v>
      </c>
      <c r="F63" s="48" t="e">
        <f t="shared" si="19"/>
        <v>#NUM!</v>
      </c>
      <c r="G63" s="30" t="e">
        <f t="shared" si="20"/>
        <v>#NUM!</v>
      </c>
      <c r="H63" s="31" t="e">
        <f t="shared" si="21"/>
        <v>#NUM!</v>
      </c>
      <c r="I63" s="32">
        <v>34.502304261034602</v>
      </c>
      <c r="J63" s="32">
        <v>0</v>
      </c>
      <c r="K63" s="33" t="e">
        <f t="shared" si="22"/>
        <v>#NUM!</v>
      </c>
      <c r="L63" s="32">
        <v>1.5608185260944201</v>
      </c>
      <c r="M63" s="32">
        <v>1.1500768087011499</v>
      </c>
      <c r="N63" s="32">
        <v>0.82148343478653796</v>
      </c>
      <c r="O63" s="74">
        <v>12.322251521798062</v>
      </c>
      <c r="P63" s="32">
        <v>8.2148343478653796E-2</v>
      </c>
      <c r="Q63" s="32">
        <v>0.82148343478653796</v>
      </c>
      <c r="R63" s="32">
        <v>0.82148343478653796</v>
      </c>
      <c r="S63" s="32">
        <v>0.82148343478653796</v>
      </c>
      <c r="T63" s="33" t="e">
        <f t="shared" si="23"/>
        <v>#NUM!</v>
      </c>
      <c r="U63" s="34" t="e">
        <f t="shared" si="24"/>
        <v>#NUM!</v>
      </c>
      <c r="V63" s="34">
        <v>7.3933509130788373</v>
      </c>
      <c r="W63" s="32">
        <v>682.94736842105306</v>
      </c>
      <c r="X63" s="74">
        <v>15.978773211856632</v>
      </c>
      <c r="Y63" s="74">
        <v>259.67912857037237</v>
      </c>
      <c r="Z63" s="33">
        <f t="shared" si="25"/>
        <v>64.415478755331321</v>
      </c>
      <c r="AA63" s="33">
        <f t="shared" si="26"/>
        <v>31.301060357551894</v>
      </c>
      <c r="AB63" s="32">
        <v>0</v>
      </c>
      <c r="AC63" s="32">
        <v>360.60869565217399</v>
      </c>
      <c r="AD63" s="32">
        <v>9982.1428571428605</v>
      </c>
      <c r="AE63" s="32">
        <v>577.36683417085396</v>
      </c>
      <c r="AF63" s="32">
        <v>267.188340807175</v>
      </c>
      <c r="AG63" s="33">
        <f t="shared" si="27"/>
        <v>1489.6917412204407</v>
      </c>
      <c r="AH63" s="34">
        <f t="shared" si="28"/>
        <v>4.2111297779167787</v>
      </c>
      <c r="AI63" s="35">
        <f t="shared" si="29"/>
        <v>28.220335365853661</v>
      </c>
      <c r="AJ63" s="30">
        <f t="shared" si="30"/>
        <v>63.653219354023676</v>
      </c>
      <c r="AK63" s="36">
        <v>4.4249999999999998</v>
      </c>
      <c r="AL63" s="37">
        <v>1</v>
      </c>
      <c r="AM63" s="37">
        <v>1</v>
      </c>
      <c r="AN63" s="36">
        <f t="shared" si="31"/>
        <v>1</v>
      </c>
      <c r="AO63" s="36">
        <f t="shared" si="32"/>
        <v>2.7124999999999999</v>
      </c>
      <c r="AP63" s="30">
        <f t="shared" si="33"/>
        <v>19.837499999999999</v>
      </c>
      <c r="AQ63" s="33">
        <v>65.591463414634148</v>
      </c>
      <c r="AR63" s="38">
        <v>2.40741586628976E-2</v>
      </c>
      <c r="AS63" s="39">
        <v>17.641173916853599</v>
      </c>
      <c r="AT63" s="40">
        <v>5.6664103290565402</v>
      </c>
      <c r="AU63" s="32">
        <v>27.162761812343099</v>
      </c>
      <c r="AV63" s="41">
        <f t="shared" si="34"/>
        <v>21.890249089346014</v>
      </c>
      <c r="AW63" s="30">
        <f t="shared" si="35"/>
        <v>21.97269945507314</v>
      </c>
    </row>
    <row r="64" spans="1:49" x14ac:dyDescent="0.3">
      <c r="A64" s="26">
        <v>57</v>
      </c>
      <c r="B64" s="26">
        <v>3064011</v>
      </c>
      <c r="C64" s="27" t="s">
        <v>66</v>
      </c>
      <c r="D64" s="44">
        <v>542348</v>
      </c>
      <c r="E64" s="47" t="e">
        <f t="shared" si="18"/>
        <v>#NUM!</v>
      </c>
      <c r="F64" s="48" t="e">
        <f t="shared" si="19"/>
        <v>#NUM!</v>
      </c>
      <c r="G64" s="30" t="e">
        <f t="shared" si="20"/>
        <v>#NUM!</v>
      </c>
      <c r="H64" s="31" t="e">
        <f t="shared" si="21"/>
        <v>#NUM!</v>
      </c>
      <c r="I64" s="32">
        <v>16.594511273204699</v>
      </c>
      <c r="J64" s="32">
        <v>1.8438345859116301</v>
      </c>
      <c r="K64" s="33">
        <f t="shared" si="22"/>
        <v>5.5315037577348951</v>
      </c>
      <c r="L64" s="32">
        <v>1.25380751841991</v>
      </c>
      <c r="M64" s="32">
        <v>1.2169308267016801</v>
      </c>
      <c r="N64" s="32">
        <v>0.55315037577348902</v>
      </c>
      <c r="O64" s="74">
        <v>7.7441052608288405</v>
      </c>
      <c r="P64" s="32">
        <v>0.14750676687292999</v>
      </c>
      <c r="Q64" s="32">
        <v>1.2906842101381399</v>
      </c>
      <c r="R64" s="32">
        <v>0.36876691718232602</v>
      </c>
      <c r="S64" s="32">
        <v>0.18438345859116301</v>
      </c>
      <c r="T64" s="33">
        <f t="shared" si="23"/>
        <v>0.91909891578635927</v>
      </c>
      <c r="U64" s="34" t="e">
        <f t="shared" si="24"/>
        <v>#NUM!</v>
      </c>
      <c r="V64" s="34">
        <v>4.4252030061879086</v>
      </c>
      <c r="W64" s="32">
        <v>1162.11764705882</v>
      </c>
      <c r="X64" s="74">
        <v>18.262273886483602</v>
      </c>
      <c r="Y64" s="74">
        <v>155.44447476527986</v>
      </c>
      <c r="Z64" s="33">
        <f t="shared" si="25"/>
        <v>53.280104845093256</v>
      </c>
      <c r="AA64" s="33">
        <f t="shared" si="26"/>
        <v>24.03023990739333</v>
      </c>
      <c r="AB64" s="32">
        <v>15109.8</v>
      </c>
      <c r="AC64" s="32">
        <v>993.71428571428601</v>
      </c>
      <c r="AD64" s="32">
        <v>6253.2575757575796</v>
      </c>
      <c r="AE64" s="32">
        <v>27.005105296745398</v>
      </c>
      <c r="AF64" s="32">
        <v>226.672106824926</v>
      </c>
      <c r="AG64" s="33">
        <f t="shared" si="27"/>
        <v>2976.8574043057788</v>
      </c>
      <c r="AH64" s="34">
        <f t="shared" si="28"/>
        <v>7.4818796898518469</v>
      </c>
      <c r="AI64" s="35">
        <f t="shared" si="29"/>
        <v>39.029679878048782</v>
      </c>
      <c r="AJ64" s="30">
        <f t="shared" si="30"/>
        <v>88.084389607108278</v>
      </c>
      <c r="AK64" s="36">
        <v>10</v>
      </c>
      <c r="AL64" s="37">
        <v>4.4249999999999998</v>
      </c>
      <c r="AM64" s="37">
        <v>1</v>
      </c>
      <c r="AN64" s="36">
        <f t="shared" si="31"/>
        <v>2.7124999999999999</v>
      </c>
      <c r="AO64" s="36">
        <f t="shared" si="32"/>
        <v>6.3562500000000002</v>
      </c>
      <c r="AP64" s="30">
        <f t="shared" si="33"/>
        <v>59.918750000000003</v>
      </c>
      <c r="AQ64" s="33">
        <v>82.594512195121951</v>
      </c>
      <c r="AR64" s="38">
        <v>0.14321956609161501</v>
      </c>
      <c r="AS64" s="39">
        <v>100</v>
      </c>
      <c r="AT64" s="40">
        <v>21.2734599590068</v>
      </c>
      <c r="AU64" s="32">
        <v>99.223113666493404</v>
      </c>
      <c r="AV64" s="41">
        <f t="shared" si="34"/>
        <v>99.610799447897918</v>
      </c>
      <c r="AW64" s="30">
        <f t="shared" si="35"/>
        <v>100</v>
      </c>
    </row>
    <row r="65" spans="1:49" x14ac:dyDescent="0.3">
      <c r="A65" s="26">
        <v>58</v>
      </c>
      <c r="B65" s="26">
        <v>1421021</v>
      </c>
      <c r="C65" s="27" t="s">
        <v>153</v>
      </c>
      <c r="D65" s="44">
        <v>60547</v>
      </c>
      <c r="E65" s="47" t="e">
        <f t="shared" si="18"/>
        <v>#NUM!</v>
      </c>
      <c r="F65" s="48" t="e">
        <f t="shared" si="19"/>
        <v>#NUM!</v>
      </c>
      <c r="G65" s="30" t="e">
        <f t="shared" si="20"/>
        <v>#NUM!</v>
      </c>
      <c r="H65" s="31" t="e">
        <f t="shared" si="21"/>
        <v>#NUM!</v>
      </c>
      <c r="I65" s="32">
        <v>11.5612664541596</v>
      </c>
      <c r="J65" s="32">
        <v>3.3032189869027402</v>
      </c>
      <c r="K65" s="33">
        <f t="shared" si="22"/>
        <v>6.1797568612382889</v>
      </c>
      <c r="L65" s="32">
        <v>0</v>
      </c>
      <c r="M65" s="32">
        <v>0.49548284803541098</v>
      </c>
      <c r="N65" s="32">
        <v>1.6516094934513701</v>
      </c>
      <c r="O65" s="74">
        <v>14.864485441062314</v>
      </c>
      <c r="P65" s="32">
        <v>0</v>
      </c>
      <c r="Q65" s="32">
        <v>0</v>
      </c>
      <c r="R65" s="32">
        <v>0</v>
      </c>
      <c r="S65" s="32">
        <v>0</v>
      </c>
      <c r="T65" s="33" t="e">
        <f t="shared" si="23"/>
        <v>#NUM!</v>
      </c>
      <c r="U65" s="34" t="e">
        <f t="shared" si="24"/>
        <v>#NUM!</v>
      </c>
      <c r="V65" s="34">
        <v>8.2580474672568425</v>
      </c>
      <c r="W65" s="32">
        <v>0</v>
      </c>
      <c r="X65" s="74">
        <v>16.204215586576684</v>
      </c>
      <c r="Y65" s="74">
        <v>178.6545989066345</v>
      </c>
      <c r="Z65" s="33">
        <f t="shared" si="25"/>
        <v>53.804810530439497</v>
      </c>
      <c r="AA65" s="33">
        <f t="shared" si="26"/>
        <v>24.372845450600302</v>
      </c>
      <c r="AB65" s="32">
        <v>5322</v>
      </c>
      <c r="AC65" s="32">
        <v>0</v>
      </c>
      <c r="AD65" s="32">
        <v>3166.6666666666702</v>
      </c>
      <c r="AE65" s="32">
        <v>0</v>
      </c>
      <c r="AF65" s="32">
        <v>0</v>
      </c>
      <c r="AG65" s="33">
        <f t="shared" si="27"/>
        <v>1066.155465962981</v>
      </c>
      <c r="AH65" s="34">
        <f t="shared" si="28"/>
        <v>3.2796389094914824</v>
      </c>
      <c r="AI65" s="35">
        <f t="shared" si="29"/>
        <v>33.073582317073168</v>
      </c>
      <c r="AJ65" s="30">
        <f t="shared" si="30"/>
        <v>74.622478628879435</v>
      </c>
      <c r="AK65" s="36">
        <v>1</v>
      </c>
      <c r="AL65" s="37">
        <v>4.4249999999999998</v>
      </c>
      <c r="AM65" s="37">
        <v>1</v>
      </c>
      <c r="AN65" s="36">
        <f t="shared" si="31"/>
        <v>2.7124999999999999</v>
      </c>
      <c r="AO65" s="36">
        <f t="shared" si="32"/>
        <v>1.85625</v>
      </c>
      <c r="AP65" s="30">
        <f t="shared" si="33"/>
        <v>10.418749999999999</v>
      </c>
      <c r="AQ65" s="33">
        <v>80.079268292682926</v>
      </c>
      <c r="AR65" s="38">
        <v>9.0466138683003502E-3</v>
      </c>
      <c r="AS65" s="39">
        <v>7.25343867044554</v>
      </c>
      <c r="AT65" s="40">
        <v>0.86878471751795205</v>
      </c>
      <c r="AU65" s="32">
        <v>5.0113239794991102</v>
      </c>
      <c r="AV65" s="41">
        <f t="shared" si="34"/>
        <v>6.0290406486463404</v>
      </c>
      <c r="AW65" s="30">
        <f t="shared" si="35"/>
        <v>6.0488894421654633</v>
      </c>
    </row>
    <row r="66" spans="1:49" x14ac:dyDescent="0.3">
      <c r="A66" s="26">
        <v>59</v>
      </c>
      <c r="B66" s="26">
        <v>1862011</v>
      </c>
      <c r="C66" s="27" t="s">
        <v>157</v>
      </c>
      <c r="D66" s="44">
        <v>62720</v>
      </c>
      <c r="E66" s="47" t="e">
        <f t="shared" si="18"/>
        <v>#NUM!</v>
      </c>
      <c r="F66" s="48" t="e">
        <f t="shared" si="19"/>
        <v>#NUM!</v>
      </c>
      <c r="G66" s="30" t="e">
        <f t="shared" si="20"/>
        <v>#NUM!</v>
      </c>
      <c r="H66" s="31" t="e">
        <f t="shared" si="21"/>
        <v>#NUM!</v>
      </c>
      <c r="I66" s="32">
        <v>57.3979591836735</v>
      </c>
      <c r="J66" s="32">
        <v>0</v>
      </c>
      <c r="K66" s="33" t="e">
        <f t="shared" si="22"/>
        <v>#NUM!</v>
      </c>
      <c r="L66" s="32">
        <v>3.18877551020408</v>
      </c>
      <c r="M66" s="32">
        <v>0.47831632653061201</v>
      </c>
      <c r="N66" s="32">
        <v>3.18877551020408</v>
      </c>
      <c r="O66" s="74">
        <v>12.755102040816327</v>
      </c>
      <c r="P66" s="32">
        <v>0.15943877551020399</v>
      </c>
      <c r="Q66" s="32">
        <v>0</v>
      </c>
      <c r="R66" s="32">
        <v>0</v>
      </c>
      <c r="S66" s="32">
        <v>0</v>
      </c>
      <c r="T66" s="33" t="e">
        <f t="shared" si="23"/>
        <v>#NUM!</v>
      </c>
      <c r="U66" s="34" t="e">
        <f t="shared" si="24"/>
        <v>#NUM!</v>
      </c>
      <c r="V66" s="34">
        <v>7.9719387755102034</v>
      </c>
      <c r="W66" s="32">
        <v>325</v>
      </c>
      <c r="X66" s="74">
        <v>17.775661717236925</v>
      </c>
      <c r="Y66" s="74">
        <v>148.18239795918367</v>
      </c>
      <c r="Z66" s="33">
        <f t="shared" si="25"/>
        <v>51.322901112188006</v>
      </c>
      <c r="AA66" s="33">
        <f t="shared" si="26"/>
        <v>22.75228758706303</v>
      </c>
      <c r="AB66" s="32">
        <v>0</v>
      </c>
      <c r="AC66" s="32">
        <v>0</v>
      </c>
      <c r="AD66" s="32">
        <v>3033.3333333333298</v>
      </c>
      <c r="AE66" s="32">
        <v>0</v>
      </c>
      <c r="AF66" s="32">
        <v>0</v>
      </c>
      <c r="AG66" s="33">
        <f t="shared" si="27"/>
        <v>424.85766032970372</v>
      </c>
      <c r="AH66" s="34">
        <f t="shared" si="28"/>
        <v>1.8692212315122996</v>
      </c>
      <c r="AI66" s="35">
        <f t="shared" si="29"/>
        <v>24.940457317073175</v>
      </c>
      <c r="AJ66" s="30">
        <f t="shared" si="30"/>
        <v>56.240072430201728</v>
      </c>
      <c r="AK66" s="36">
        <v>4.4249999999999998</v>
      </c>
      <c r="AL66" s="37">
        <v>10</v>
      </c>
      <c r="AM66" s="37">
        <v>1</v>
      </c>
      <c r="AN66" s="36">
        <f t="shared" si="31"/>
        <v>5.5</v>
      </c>
      <c r="AO66" s="36">
        <f t="shared" si="32"/>
        <v>4.9625000000000004</v>
      </c>
      <c r="AP66" s="30">
        <f t="shared" si="33"/>
        <v>44.587500000000006</v>
      </c>
      <c r="AQ66" s="33">
        <v>51.204268292682926</v>
      </c>
      <c r="AR66" s="38">
        <v>3.4448910239142302E-2</v>
      </c>
      <c r="AS66" s="39">
        <v>24.812682908796798</v>
      </c>
      <c r="AT66" s="40">
        <v>3.0624667241631598</v>
      </c>
      <c r="AU66" s="32">
        <v>15.139919774544101</v>
      </c>
      <c r="AV66" s="41">
        <f t="shared" si="34"/>
        <v>19.3820026991636</v>
      </c>
      <c r="AW66" s="30">
        <f t="shared" si="35"/>
        <v>19.454553430313858</v>
      </c>
    </row>
    <row r="67" spans="1:49" x14ac:dyDescent="0.3">
      <c r="A67" s="26">
        <v>60</v>
      </c>
      <c r="B67" s="26">
        <v>614011</v>
      </c>
      <c r="C67" s="27" t="s">
        <v>125</v>
      </c>
      <c r="D67" s="44">
        <v>48650</v>
      </c>
      <c r="E67" s="47" t="e">
        <f t="shared" si="18"/>
        <v>#NUM!</v>
      </c>
      <c r="F67" s="48" t="e">
        <f t="shared" si="19"/>
        <v>#NUM!</v>
      </c>
      <c r="G67" s="30" t="e">
        <f t="shared" si="20"/>
        <v>#NUM!</v>
      </c>
      <c r="H67" s="31" t="e">
        <f t="shared" si="21"/>
        <v>#NUM!</v>
      </c>
      <c r="I67" s="32">
        <v>2.0554984583761602</v>
      </c>
      <c r="J67" s="32">
        <v>0</v>
      </c>
      <c r="K67" s="33" t="e">
        <f t="shared" si="22"/>
        <v>#NUM!</v>
      </c>
      <c r="L67" s="32">
        <v>0</v>
      </c>
      <c r="M67" s="32">
        <v>0.61664953751284701</v>
      </c>
      <c r="N67" s="32">
        <v>2.0554984583761602</v>
      </c>
      <c r="O67" s="74">
        <v>16.44398766700925</v>
      </c>
      <c r="P67" s="32">
        <v>0</v>
      </c>
      <c r="Q67" s="32">
        <v>0</v>
      </c>
      <c r="R67" s="32">
        <v>0</v>
      </c>
      <c r="S67" s="32">
        <v>4.1109969167523097</v>
      </c>
      <c r="T67" s="33" t="e">
        <f t="shared" si="23"/>
        <v>#NUM!</v>
      </c>
      <c r="U67" s="34" t="e">
        <f t="shared" si="24"/>
        <v>#NUM!</v>
      </c>
      <c r="V67" s="34">
        <v>8.2219938335046248</v>
      </c>
      <c r="W67" s="32">
        <v>0</v>
      </c>
      <c r="X67" s="74">
        <v>15.939749608763693</v>
      </c>
      <c r="Y67" s="74">
        <v>262.69270298047275</v>
      </c>
      <c r="Z67" s="33">
        <f t="shared" si="25"/>
        <v>64.709009492945157</v>
      </c>
      <c r="AA67" s="33">
        <f t="shared" si="26"/>
        <v>31.492720674214507</v>
      </c>
      <c r="AB67" s="32">
        <v>0</v>
      </c>
      <c r="AC67" s="32">
        <v>0</v>
      </c>
      <c r="AD67" s="32">
        <v>1000</v>
      </c>
      <c r="AE67" s="32">
        <v>48.743047830923302</v>
      </c>
      <c r="AF67" s="32">
        <v>0</v>
      </c>
      <c r="AG67" s="33">
        <f t="shared" si="27"/>
        <v>137.02193976423769</v>
      </c>
      <c r="AH67" s="34">
        <f t="shared" si="28"/>
        <v>1.2361790082685786</v>
      </c>
      <c r="AI67" s="35">
        <f t="shared" si="29"/>
        <v>26.509969512195124</v>
      </c>
      <c r="AJ67" s="30">
        <f t="shared" si="30"/>
        <v>59.787467890680936</v>
      </c>
      <c r="AK67" s="36">
        <v>4.4249999999999998</v>
      </c>
      <c r="AL67" s="37">
        <v>10</v>
      </c>
      <c r="AM67" s="37">
        <v>1</v>
      </c>
      <c r="AN67" s="36">
        <f t="shared" si="31"/>
        <v>5.5</v>
      </c>
      <c r="AO67" s="36">
        <f t="shared" si="32"/>
        <v>4.9625000000000004</v>
      </c>
      <c r="AP67" s="30">
        <f t="shared" si="33"/>
        <v>44.587500000000006</v>
      </c>
      <c r="AQ67" s="33">
        <v>55.128048780487802</v>
      </c>
      <c r="AR67" s="38">
        <v>4.22063660525972E-2</v>
      </c>
      <c r="AS67" s="39">
        <v>30.174995800045</v>
      </c>
      <c r="AT67" s="40">
        <v>5.7063821698811399</v>
      </c>
      <c r="AU67" s="32">
        <v>27.3473184699032</v>
      </c>
      <c r="AV67" s="41">
        <f t="shared" si="34"/>
        <v>28.726385431721514</v>
      </c>
      <c r="AW67" s="30">
        <f t="shared" si="35"/>
        <v>28.835816899453629</v>
      </c>
    </row>
    <row r="68" spans="1:49" x14ac:dyDescent="0.3">
      <c r="A68" s="26">
        <v>61</v>
      </c>
      <c r="B68" s="26">
        <v>2411011</v>
      </c>
      <c r="C68" s="27" t="s">
        <v>126</v>
      </c>
      <c r="D68" s="44">
        <v>55492</v>
      </c>
      <c r="E68" s="47" t="e">
        <f t="shared" si="18"/>
        <v>#NUM!</v>
      </c>
      <c r="F68" s="48" t="e">
        <f t="shared" si="19"/>
        <v>#NUM!</v>
      </c>
      <c r="G68" s="30" t="e">
        <f t="shared" si="20"/>
        <v>#NUM!</v>
      </c>
      <c r="H68" s="31" t="e">
        <f t="shared" si="21"/>
        <v>#NUM!</v>
      </c>
      <c r="I68" s="32">
        <v>50.4577236358394</v>
      </c>
      <c r="J68" s="32">
        <v>1.8020615584228401</v>
      </c>
      <c r="K68" s="33">
        <f t="shared" si="22"/>
        <v>9.5356134616326464</v>
      </c>
      <c r="L68" s="32">
        <v>0.54061846752685105</v>
      </c>
      <c r="M68" s="32">
        <v>0.54061846752685105</v>
      </c>
      <c r="N68" s="32">
        <v>1.8020615584228401</v>
      </c>
      <c r="O68" s="74">
        <v>16.218554025805521</v>
      </c>
      <c r="P68" s="32">
        <v>0.180206155842284</v>
      </c>
      <c r="Q68" s="32">
        <v>0</v>
      </c>
      <c r="R68" s="32">
        <v>0</v>
      </c>
      <c r="S68" s="32">
        <v>1.8020615584228401</v>
      </c>
      <c r="T68" s="33" t="e">
        <f t="shared" si="23"/>
        <v>#NUM!</v>
      </c>
      <c r="U68" s="34" t="e">
        <f t="shared" si="24"/>
        <v>#NUM!</v>
      </c>
      <c r="V68" s="34">
        <v>7.2082462336913427</v>
      </c>
      <c r="W68" s="32">
        <v>13.3333333333333</v>
      </c>
      <c r="X68" s="74">
        <v>21.219655473525442</v>
      </c>
      <c r="Y68" s="74">
        <v>227.00569451452463</v>
      </c>
      <c r="Z68" s="33">
        <f t="shared" si="25"/>
        <v>69.404485648454866</v>
      </c>
      <c r="AA68" s="33">
        <f t="shared" si="26"/>
        <v>34.558622576558619</v>
      </c>
      <c r="AB68" s="32">
        <v>13460</v>
      </c>
      <c r="AC68" s="32">
        <v>0</v>
      </c>
      <c r="AD68" s="32">
        <v>4166.6666666666697</v>
      </c>
      <c r="AE68" s="32">
        <v>40.338461538461502</v>
      </c>
      <c r="AF68" s="32">
        <v>0</v>
      </c>
      <c r="AG68" s="33">
        <f t="shared" si="27"/>
        <v>2217.0145924485682</v>
      </c>
      <c r="AH68" s="34">
        <f t="shared" si="28"/>
        <v>5.8107438697775402</v>
      </c>
      <c r="AI68" s="35">
        <f t="shared" si="29"/>
        <v>30.333140243902442</v>
      </c>
      <c r="AJ68" s="30">
        <f t="shared" si="30"/>
        <v>68.428559396976468</v>
      </c>
      <c r="AK68" s="36">
        <v>4.4249999999999998</v>
      </c>
      <c r="AL68" s="37">
        <v>10</v>
      </c>
      <c r="AM68" s="37">
        <v>1</v>
      </c>
      <c r="AN68" s="36">
        <f t="shared" si="31"/>
        <v>5.5</v>
      </c>
      <c r="AO68" s="36">
        <f t="shared" si="32"/>
        <v>4.9625000000000004</v>
      </c>
      <c r="AP68" s="30">
        <f t="shared" si="33"/>
        <v>44.587500000000006</v>
      </c>
      <c r="AQ68" s="33">
        <v>64.685975609756099</v>
      </c>
      <c r="AR68" s="38">
        <v>2.3563809723672099E-2</v>
      </c>
      <c r="AS68" s="39">
        <v>17.2883970836169</v>
      </c>
      <c r="AT68" s="40">
        <v>2.32098924132218</v>
      </c>
      <c r="AU68" s="32">
        <v>11.7163945361213</v>
      </c>
      <c r="AV68" s="41">
        <f t="shared" si="34"/>
        <v>14.232276034731214</v>
      </c>
      <c r="AW68" s="30">
        <f t="shared" si="35"/>
        <v>14.284501644574338</v>
      </c>
    </row>
    <row r="69" spans="1:49" x14ac:dyDescent="0.3">
      <c r="A69" s="26">
        <v>62</v>
      </c>
      <c r="B69" s="26">
        <v>1463011</v>
      </c>
      <c r="C69" s="27" t="s">
        <v>103</v>
      </c>
      <c r="D69" s="44">
        <v>216159</v>
      </c>
      <c r="E69" s="47" t="e">
        <f t="shared" si="18"/>
        <v>#NUM!</v>
      </c>
      <c r="F69" s="48" t="e">
        <f t="shared" si="19"/>
        <v>#NUM!</v>
      </c>
      <c r="G69" s="30" t="e">
        <f t="shared" si="20"/>
        <v>#NUM!</v>
      </c>
      <c r="H69" s="31" t="e">
        <f t="shared" si="21"/>
        <v>#NUM!</v>
      </c>
      <c r="I69" s="32">
        <v>20.8180089656225</v>
      </c>
      <c r="J69" s="32">
        <v>0</v>
      </c>
      <c r="K69" s="33" t="e">
        <f t="shared" si="22"/>
        <v>#NUM!</v>
      </c>
      <c r="L69" s="32">
        <v>1.9430141701247701</v>
      </c>
      <c r="M69" s="32">
        <v>0.41636017931245101</v>
      </c>
      <c r="N69" s="32">
        <v>2.3131121072913898</v>
      </c>
      <c r="O69" s="74">
        <v>6.9393363218741762</v>
      </c>
      <c r="P69" s="32">
        <v>9.2524484291655704E-2</v>
      </c>
      <c r="Q69" s="32">
        <v>0.46262242145827798</v>
      </c>
      <c r="R69" s="32">
        <v>0.46262242145827798</v>
      </c>
      <c r="S69" s="32">
        <v>0.46262242145827798</v>
      </c>
      <c r="T69" s="33" t="e">
        <f t="shared" si="23"/>
        <v>#NUM!</v>
      </c>
      <c r="U69" s="34" t="e">
        <f t="shared" si="24"/>
        <v>#NUM!</v>
      </c>
      <c r="V69" s="34">
        <v>6.014091478957619</v>
      </c>
      <c r="W69" s="32">
        <v>309.52380952380997</v>
      </c>
      <c r="X69" s="74">
        <v>15.227780636624274</v>
      </c>
      <c r="Y69" s="74">
        <v>125.86105598193923</v>
      </c>
      <c r="Z69" s="33">
        <f t="shared" si="25"/>
        <v>43.778813953633531</v>
      </c>
      <c r="AA69" s="33">
        <f t="shared" si="26"/>
        <v>17.826390744051331</v>
      </c>
      <c r="AB69" s="32">
        <v>0</v>
      </c>
      <c r="AC69" s="32">
        <v>359.93478260869603</v>
      </c>
      <c r="AD69" s="32">
        <v>18055.555555555598</v>
      </c>
      <c r="AE69" s="32">
        <v>26.3684210526316</v>
      </c>
      <c r="AF69" s="32">
        <v>160.64795918367301</v>
      </c>
      <c r="AG69" s="33">
        <f t="shared" si="27"/>
        <v>2368.1355874131355</v>
      </c>
      <c r="AH69" s="34">
        <f t="shared" si="28"/>
        <v>6.1431069637091502</v>
      </c>
      <c r="AI69" s="35">
        <f t="shared" si="29"/>
        <v>13.800609756097561</v>
      </c>
      <c r="AJ69" s="30">
        <f t="shared" si="30"/>
        <v>31.061902556112354</v>
      </c>
      <c r="AK69" s="36">
        <v>1</v>
      </c>
      <c r="AL69" s="37">
        <v>10</v>
      </c>
      <c r="AM69" s="37">
        <v>1</v>
      </c>
      <c r="AN69" s="36">
        <f t="shared" si="31"/>
        <v>5.5</v>
      </c>
      <c r="AO69" s="36">
        <f t="shared" si="32"/>
        <v>3.25</v>
      </c>
      <c r="AP69" s="30">
        <f t="shared" si="33"/>
        <v>25.75</v>
      </c>
      <c r="AQ69" s="33">
        <v>28.064024390243901</v>
      </c>
      <c r="AR69" s="38">
        <v>5.9539556043128404E-4</v>
      </c>
      <c r="AS69" s="39">
        <v>1.4115649983535901</v>
      </c>
      <c r="AT69" s="40">
        <v>4.0997421717700898E-2</v>
      </c>
      <c r="AU69" s="32">
        <v>1.1892919356404901</v>
      </c>
      <c r="AV69" s="41">
        <f t="shared" si="34"/>
        <v>1.2956708182151462</v>
      </c>
      <c r="AW69" s="30">
        <f t="shared" si="35"/>
        <v>1.2968377821413499</v>
      </c>
    </row>
    <row r="70" spans="1:49" x14ac:dyDescent="0.3">
      <c r="A70" s="26">
        <v>63</v>
      </c>
      <c r="B70" s="26">
        <v>1012011</v>
      </c>
      <c r="C70" s="27" t="s">
        <v>140</v>
      </c>
      <c r="D70" s="44">
        <v>47070</v>
      </c>
      <c r="E70" s="47" t="e">
        <f t="shared" si="18"/>
        <v>#NUM!</v>
      </c>
      <c r="F70" s="48" t="e">
        <f t="shared" si="19"/>
        <v>#NUM!</v>
      </c>
      <c r="G70" s="30" t="e">
        <f t="shared" si="20"/>
        <v>#NUM!</v>
      </c>
      <c r="H70" s="31" t="e">
        <f t="shared" si="21"/>
        <v>#NUM!</v>
      </c>
      <c r="I70" s="32">
        <v>63.734862970044603</v>
      </c>
      <c r="J70" s="32">
        <v>2.12449543233482</v>
      </c>
      <c r="K70" s="33">
        <f t="shared" si="22"/>
        <v>11.636340716064712</v>
      </c>
      <c r="L70" s="32">
        <v>0</v>
      </c>
      <c r="M70" s="32">
        <v>0.424899086466964</v>
      </c>
      <c r="N70" s="32">
        <v>2.12449543233482</v>
      </c>
      <c r="O70" s="74">
        <v>10.622477161674102</v>
      </c>
      <c r="P70" s="32">
        <v>0</v>
      </c>
      <c r="Q70" s="32">
        <v>0</v>
      </c>
      <c r="R70" s="32">
        <v>0</v>
      </c>
      <c r="S70" s="32">
        <v>2.12449543233482</v>
      </c>
      <c r="T70" s="33" t="e">
        <f t="shared" si="23"/>
        <v>#NUM!</v>
      </c>
      <c r="U70" s="34" t="e">
        <f t="shared" si="24"/>
        <v>#NUM!</v>
      </c>
      <c r="V70" s="34">
        <v>4.2489908646696408</v>
      </c>
      <c r="W70" s="32">
        <v>0</v>
      </c>
      <c r="X70" s="74">
        <v>10.534892897406991</v>
      </c>
      <c r="Y70" s="74">
        <v>376.88548969619717</v>
      </c>
      <c r="Z70" s="33">
        <f t="shared" si="25"/>
        <v>63.011493146379443</v>
      </c>
      <c r="AA70" s="33">
        <f t="shared" si="26"/>
        <v>30.384330721027514</v>
      </c>
      <c r="AB70" s="32">
        <v>16196</v>
      </c>
      <c r="AC70" s="32">
        <v>0</v>
      </c>
      <c r="AD70" s="32">
        <v>3000</v>
      </c>
      <c r="AE70" s="32">
        <v>39.214795008912603</v>
      </c>
      <c r="AF70" s="32">
        <v>0</v>
      </c>
      <c r="AG70" s="33">
        <f t="shared" si="27"/>
        <v>2409.5167523284185</v>
      </c>
      <c r="AH70" s="34">
        <f t="shared" si="28"/>
        <v>6.234117296224249</v>
      </c>
      <c r="AI70" s="35">
        <f t="shared" si="29"/>
        <v>28.64289634146342</v>
      </c>
      <c r="AJ70" s="30">
        <f t="shared" si="30"/>
        <v>64.608287362614249</v>
      </c>
      <c r="AK70" s="36">
        <v>4.4249999999999998</v>
      </c>
      <c r="AL70" s="37">
        <v>10</v>
      </c>
      <c r="AM70" s="37">
        <v>1</v>
      </c>
      <c r="AN70" s="36">
        <f t="shared" si="31"/>
        <v>5.5</v>
      </c>
      <c r="AO70" s="36">
        <f t="shared" si="32"/>
        <v>4.9625000000000004</v>
      </c>
      <c r="AP70" s="30">
        <f t="shared" si="33"/>
        <v>44.587500000000006</v>
      </c>
      <c r="AQ70" s="33">
        <v>60.460365853658537</v>
      </c>
      <c r="AR70" s="38">
        <v>2.1650798471704799E-2</v>
      </c>
      <c r="AS70" s="39">
        <v>15.9660350690329</v>
      </c>
      <c r="AT70" s="40">
        <v>2.5045603870380702</v>
      </c>
      <c r="AU70" s="32">
        <v>12.5639731409315</v>
      </c>
      <c r="AV70" s="41">
        <f t="shared" si="34"/>
        <v>14.163221235810015</v>
      </c>
      <c r="AW70" s="30">
        <f t="shared" si="35"/>
        <v>14.215174297757615</v>
      </c>
    </row>
    <row r="71" spans="1:49" x14ac:dyDescent="0.3">
      <c r="A71" s="26">
        <v>64</v>
      </c>
      <c r="B71" s="26">
        <v>2472011</v>
      </c>
      <c r="C71" s="27" t="s">
        <v>117</v>
      </c>
      <c r="D71" s="44">
        <v>139844</v>
      </c>
      <c r="E71" s="47" t="e">
        <f t="shared" si="18"/>
        <v>#NUM!</v>
      </c>
      <c r="F71" s="48" t="e">
        <f t="shared" si="19"/>
        <v>#NUM!</v>
      </c>
      <c r="G71" s="30" t="e">
        <f t="shared" si="20"/>
        <v>#NUM!</v>
      </c>
      <c r="H71" s="31" t="e">
        <f t="shared" si="21"/>
        <v>#NUM!</v>
      </c>
      <c r="I71" s="32">
        <v>9.2960727667972893</v>
      </c>
      <c r="J71" s="32">
        <v>0.71508252052286803</v>
      </c>
      <c r="K71" s="33">
        <f t="shared" si="22"/>
        <v>2.5782666939332319</v>
      </c>
      <c r="L71" s="32">
        <v>0.71508252052286803</v>
      </c>
      <c r="M71" s="32">
        <v>0.21452475615686001</v>
      </c>
      <c r="N71" s="32">
        <v>1.43016504104574</v>
      </c>
      <c r="O71" s="74">
        <v>9.2960727667972876</v>
      </c>
      <c r="P71" s="32">
        <v>7.1508252052286794E-2</v>
      </c>
      <c r="Q71" s="32">
        <v>0</v>
      </c>
      <c r="R71" s="32">
        <v>0</v>
      </c>
      <c r="S71" s="32">
        <v>0</v>
      </c>
      <c r="T71" s="33" t="e">
        <f t="shared" si="23"/>
        <v>#NUM!</v>
      </c>
      <c r="U71" s="34" t="e">
        <f t="shared" si="24"/>
        <v>#NUM!</v>
      </c>
      <c r="V71" s="34">
        <v>10.726237807843026</v>
      </c>
      <c r="W71" s="32">
        <v>820</v>
      </c>
      <c r="X71" s="74">
        <v>22.633718244803696</v>
      </c>
      <c r="Y71" s="74">
        <v>108.37075598524069</v>
      </c>
      <c r="Z71" s="33">
        <f t="shared" si="25"/>
        <v>49.52608562107762</v>
      </c>
      <c r="AA71" s="33">
        <f t="shared" si="26"/>
        <v>21.579060453134861</v>
      </c>
      <c r="AB71" s="32">
        <v>5953</v>
      </c>
      <c r="AC71" s="32">
        <v>0</v>
      </c>
      <c r="AD71" s="32">
        <v>6666.6666666666697</v>
      </c>
      <c r="AE71" s="32">
        <v>0</v>
      </c>
      <c r="AF71" s="32">
        <v>0</v>
      </c>
      <c r="AG71" s="33">
        <f t="shared" si="27"/>
        <v>1685.484930670576</v>
      </c>
      <c r="AH71" s="34">
        <f t="shared" si="28"/>
        <v>4.641741224272347</v>
      </c>
      <c r="AI71" s="35">
        <f t="shared" si="29"/>
        <v>11.385975609756098</v>
      </c>
      <c r="AJ71" s="30">
        <f t="shared" si="30"/>
        <v>25.604371078452019</v>
      </c>
      <c r="AK71" s="36">
        <v>1</v>
      </c>
      <c r="AL71" s="37">
        <v>10</v>
      </c>
      <c r="AM71" s="37">
        <v>1</v>
      </c>
      <c r="AN71" s="36">
        <f t="shared" si="31"/>
        <v>5.5</v>
      </c>
      <c r="AO71" s="36">
        <f t="shared" si="32"/>
        <v>3.25</v>
      </c>
      <c r="AP71" s="30">
        <f t="shared" si="33"/>
        <v>25.75</v>
      </c>
      <c r="AQ71" s="33">
        <v>22.027439024390244</v>
      </c>
      <c r="AR71" s="38">
        <v>1.8718310611937201E-2</v>
      </c>
      <c r="AS71" s="39">
        <v>13.9389635868355</v>
      </c>
      <c r="AT71" s="40">
        <v>1.16716306252338</v>
      </c>
      <c r="AU71" s="32">
        <v>6.3889865766301401</v>
      </c>
      <c r="AV71" s="41">
        <f t="shared" si="34"/>
        <v>9.4369407780502854</v>
      </c>
      <c r="AW71" s="30">
        <f t="shared" si="35"/>
        <v>9.4702399909889721</v>
      </c>
    </row>
    <row r="72" spans="1:49" x14ac:dyDescent="0.3">
      <c r="A72" s="26">
        <v>65</v>
      </c>
      <c r="B72" s="26">
        <v>2215021</v>
      </c>
      <c r="C72" s="27" t="s">
        <v>130</v>
      </c>
      <c r="D72" s="44">
        <v>47812</v>
      </c>
      <c r="E72" s="47" t="e">
        <f t="shared" ref="E72:E103" si="36">1+99*((F72-F$110)/(F$111-F$110))</f>
        <v>#NUM!</v>
      </c>
      <c r="F72" s="48" t="e">
        <f t="shared" ref="F72:F103" si="37">((0.5*G72)+(0.3*AJ72)+(0.2*AW72))/3</f>
        <v>#NUM!</v>
      </c>
      <c r="G72" s="30" t="e">
        <f t="shared" ref="G72:G103" si="38">1+99*((H72-H$110)/(H$111-H$110))</f>
        <v>#NUM!</v>
      </c>
      <c r="H72" s="31" t="e">
        <f t="shared" ref="H72:H108" si="39">GEOMEAN(U72,V72,AH72)</f>
        <v>#NUM!</v>
      </c>
      <c r="I72" s="32">
        <v>0</v>
      </c>
      <c r="J72" s="32">
        <v>0</v>
      </c>
      <c r="K72" s="33" t="e">
        <f t="shared" ref="K72:K103" si="40">GEOMEAN(I72:J72)</f>
        <v>#NUM!</v>
      </c>
      <c r="L72" s="32">
        <v>1.04576257006609</v>
      </c>
      <c r="M72" s="32">
        <v>0</v>
      </c>
      <c r="N72" s="32">
        <v>2.0915251401321799</v>
      </c>
      <c r="O72" s="74">
        <v>8.3661005605287375</v>
      </c>
      <c r="P72" s="32">
        <v>0.20915251401321799</v>
      </c>
      <c r="Q72" s="32">
        <v>0</v>
      </c>
      <c r="R72" s="32">
        <v>0</v>
      </c>
      <c r="S72" s="32">
        <v>0</v>
      </c>
      <c r="T72" s="33" t="e">
        <f t="shared" ref="T72:T103" si="41">GEOMEAN(K72:S72)</f>
        <v>#NUM!</v>
      </c>
      <c r="U72" s="34" t="e">
        <f t="shared" ref="U72:U103" si="42">1+99*((T72-T$110)/(T$111-T$110))</f>
        <v>#NUM!</v>
      </c>
      <c r="V72" s="34">
        <v>12.549150840793105</v>
      </c>
      <c r="W72" s="32">
        <v>200</v>
      </c>
      <c r="X72" s="74">
        <v>11.92390139335477</v>
      </c>
      <c r="Y72" s="74">
        <v>253.68108424663265</v>
      </c>
      <c r="Z72" s="33">
        <f t="shared" ref="Z72:Z103" si="43">GEOMEAN(X72:Y72)</f>
        <v>54.998802113465814</v>
      </c>
      <c r="AA72" s="33">
        <f t="shared" ref="AA72:AA103" si="44">1+99*((Z72-Z$110)/(Z$111-Z$110))</f>
        <v>25.152459901732762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3">
        <f t="shared" ref="AG72:AG103" si="45">AVERAGE(W72,X72,AA72,AB72,AC72,AD72,AE72,AF72)</f>
        <v>29.634545161885942</v>
      </c>
      <c r="AH72" s="34">
        <f t="shared" ref="AH72:AH103" si="46">1+99*((AG72-AG$110)/(AG$111-AG$110))</f>
        <v>1</v>
      </c>
      <c r="AI72" s="35">
        <f t="shared" ref="AI72:AI108" si="47">((0.2*AP72)+(0.8*AQ72))/2</f>
        <v>12.424603658536586</v>
      </c>
      <c r="AJ72" s="30">
        <f t="shared" ref="AJ72:AJ103" si="48">1+99*((AI72-AI$110)/(AI$111-AI$110))</f>
        <v>27.951867604328974</v>
      </c>
      <c r="AK72" s="36">
        <v>4.4249999999999998</v>
      </c>
      <c r="AL72" s="37">
        <v>10</v>
      </c>
      <c r="AM72" s="37">
        <v>1</v>
      </c>
      <c r="AN72" s="36">
        <f t="shared" ref="AN72:AN103" si="49">AVERAGE(AL72:AM72)</f>
        <v>5.5</v>
      </c>
      <c r="AO72" s="36">
        <f t="shared" ref="AO72:AO103" si="50">AVERAGE(AN72,AK72)</f>
        <v>4.9625000000000004</v>
      </c>
      <c r="AP72" s="30">
        <f t="shared" ref="AP72:AP103" si="51">1+99*((AO72-AO$110)/(AO$111-AO$110))</f>
        <v>44.587500000000006</v>
      </c>
      <c r="AQ72" s="33">
        <v>19.914634146341463</v>
      </c>
      <c r="AR72" s="38">
        <v>2.7917638225531199E-2</v>
      </c>
      <c r="AS72" s="39">
        <v>20.2979650738476</v>
      </c>
      <c r="AT72" s="40">
        <v>1.3782633034214899</v>
      </c>
      <c r="AU72" s="32">
        <v>7.3636716065554202</v>
      </c>
      <c r="AV72" s="41">
        <f t="shared" ref="AV72:AV103" si="52">GEOMEAN(AS72,AU72)</f>
        <v>12.225692172026299</v>
      </c>
      <c r="AW72" s="30">
        <f t="shared" ref="AW72:AW103" si="53">1+99*((AV72-AV$110)/(AV$111-AV$110))</f>
        <v>12.269998126501287</v>
      </c>
    </row>
    <row r="73" spans="1:49" x14ac:dyDescent="0.3">
      <c r="A73" s="26">
        <v>66</v>
      </c>
      <c r="B73" s="26">
        <v>2473011</v>
      </c>
      <c r="C73" s="27" t="s">
        <v>97</v>
      </c>
      <c r="D73" s="44">
        <v>139595</v>
      </c>
      <c r="E73" s="47" t="e">
        <f t="shared" si="36"/>
        <v>#NUM!</v>
      </c>
      <c r="F73" s="48" t="e">
        <f t="shared" si="37"/>
        <v>#NUM!</v>
      </c>
      <c r="G73" s="30" t="e">
        <f t="shared" si="38"/>
        <v>#NUM!</v>
      </c>
      <c r="H73" s="31" t="e">
        <f t="shared" si="39"/>
        <v>#NUM!</v>
      </c>
      <c r="I73" s="32">
        <v>13.6108026791791</v>
      </c>
      <c r="J73" s="32">
        <v>1.43271607149253</v>
      </c>
      <c r="K73" s="33">
        <f t="shared" si="40"/>
        <v>4.4159275066936372</v>
      </c>
      <c r="L73" s="32">
        <v>1.0745370536194001</v>
      </c>
      <c r="M73" s="32">
        <v>0.42981482144776001</v>
      </c>
      <c r="N73" s="32">
        <v>4.2981482144776004</v>
      </c>
      <c r="O73" s="74">
        <v>15.043518750671586</v>
      </c>
      <c r="P73" s="32">
        <v>0.14327160714925299</v>
      </c>
      <c r="Q73" s="32">
        <v>0</v>
      </c>
      <c r="R73" s="32">
        <v>0</v>
      </c>
      <c r="S73" s="32">
        <v>0.716358035746266</v>
      </c>
      <c r="T73" s="33" t="e">
        <f t="shared" si="41"/>
        <v>#NUM!</v>
      </c>
      <c r="U73" s="34" t="e">
        <f t="shared" si="42"/>
        <v>#NUM!</v>
      </c>
      <c r="V73" s="34">
        <v>6.447222321716394</v>
      </c>
      <c r="W73" s="32">
        <v>4200</v>
      </c>
      <c r="X73" s="74">
        <v>19.42902705339387</v>
      </c>
      <c r="Y73" s="74">
        <v>190.91658010673734</v>
      </c>
      <c r="Z73" s="33">
        <f t="shared" si="43"/>
        <v>60.904214959518512</v>
      </c>
      <c r="AA73" s="33">
        <f t="shared" si="44"/>
        <v>29.008387581739253</v>
      </c>
      <c r="AB73" s="32">
        <v>8653</v>
      </c>
      <c r="AC73" s="32">
        <v>0</v>
      </c>
      <c r="AD73" s="32">
        <v>8237</v>
      </c>
      <c r="AE73" s="32">
        <v>15</v>
      </c>
      <c r="AF73" s="32">
        <v>0</v>
      </c>
      <c r="AG73" s="33">
        <f t="shared" si="45"/>
        <v>2644.1796768293916</v>
      </c>
      <c r="AH73" s="34">
        <f t="shared" si="46"/>
        <v>6.7502156426947053</v>
      </c>
      <c r="AI73" s="35">
        <f t="shared" si="47"/>
        <v>20.964024390243903</v>
      </c>
      <c r="AJ73" s="30">
        <f t="shared" si="48"/>
        <v>47.252579273171357</v>
      </c>
      <c r="AK73" s="36">
        <v>1</v>
      </c>
      <c r="AL73" s="37">
        <v>1</v>
      </c>
      <c r="AM73" s="37">
        <v>10</v>
      </c>
      <c r="AN73" s="36">
        <f t="shared" si="49"/>
        <v>5.5</v>
      </c>
      <c r="AO73" s="36">
        <f t="shared" si="50"/>
        <v>3.25</v>
      </c>
      <c r="AP73" s="30">
        <f t="shared" si="51"/>
        <v>25.75</v>
      </c>
      <c r="AQ73" s="33">
        <v>45.97256097560976</v>
      </c>
      <c r="AR73" s="38">
        <v>4.0846970118134703E-3</v>
      </c>
      <c r="AS73" s="39">
        <v>3.8235318344063201</v>
      </c>
      <c r="AT73" s="40">
        <v>0.49787053659064001</v>
      </c>
      <c r="AU73" s="32">
        <v>3.2987513268163098</v>
      </c>
      <c r="AV73" s="41">
        <f t="shared" si="52"/>
        <v>3.5514617711404761</v>
      </c>
      <c r="AW73" s="30">
        <f t="shared" si="53"/>
        <v>3.5615319696943364</v>
      </c>
    </row>
    <row r="74" spans="1:49" x14ac:dyDescent="0.3">
      <c r="A74" s="26">
        <v>67</v>
      </c>
      <c r="B74" s="26">
        <v>1863011</v>
      </c>
      <c r="C74" s="27" t="s">
        <v>155</v>
      </c>
      <c r="D74" s="44">
        <v>185896</v>
      </c>
      <c r="E74" s="47" t="e">
        <f t="shared" si="36"/>
        <v>#NUM!</v>
      </c>
      <c r="F74" s="48" t="e">
        <f t="shared" si="37"/>
        <v>#NUM!</v>
      </c>
      <c r="G74" s="30" t="e">
        <f t="shared" si="38"/>
        <v>#NUM!</v>
      </c>
      <c r="H74" s="31" t="e">
        <f t="shared" si="39"/>
        <v>#NUM!</v>
      </c>
      <c r="I74" s="32">
        <v>19.365666824461002</v>
      </c>
      <c r="J74" s="32">
        <v>0.53793518956836095</v>
      </c>
      <c r="K74" s="33">
        <f t="shared" si="40"/>
        <v>3.2276111374101664</v>
      </c>
      <c r="L74" s="32">
        <v>3.2814046563670001</v>
      </c>
      <c r="M74" s="32">
        <v>0.80690278435254104</v>
      </c>
      <c r="N74" s="32">
        <v>9.14489822266213</v>
      </c>
      <c r="O74" s="74">
        <v>9.6828334122304938</v>
      </c>
      <c r="P74" s="32">
        <v>0.107587037913672</v>
      </c>
      <c r="Q74" s="32">
        <v>1.0758703791367199</v>
      </c>
      <c r="R74" s="32">
        <v>0.53793518956836095</v>
      </c>
      <c r="S74" s="32">
        <v>0</v>
      </c>
      <c r="T74" s="33" t="e">
        <f t="shared" si="41"/>
        <v>#NUM!</v>
      </c>
      <c r="U74" s="34" t="e">
        <f t="shared" si="42"/>
        <v>#NUM!</v>
      </c>
      <c r="V74" s="34">
        <v>3.2276111374101646</v>
      </c>
      <c r="W74" s="32">
        <v>1304.3442622950799</v>
      </c>
      <c r="X74" s="74">
        <v>21.153135659931777</v>
      </c>
      <c r="Y74" s="74">
        <v>205.00710074450228</v>
      </c>
      <c r="Z74" s="33">
        <f t="shared" si="43"/>
        <v>65.852433617124262</v>
      </c>
      <c r="AA74" s="33">
        <f t="shared" si="44"/>
        <v>32.239317202746193</v>
      </c>
      <c r="AB74" s="32">
        <v>25352</v>
      </c>
      <c r="AC74" s="32">
        <v>356.75961538461502</v>
      </c>
      <c r="AD74" s="32">
        <v>3633.3333333333298</v>
      </c>
      <c r="AE74" s="32">
        <v>0</v>
      </c>
      <c r="AF74" s="32">
        <v>129.18532818532799</v>
      </c>
      <c r="AG74" s="33">
        <f t="shared" si="45"/>
        <v>3853.6268740076284</v>
      </c>
      <c r="AH74" s="34">
        <f t="shared" si="46"/>
        <v>9.4101743896267447</v>
      </c>
      <c r="AI74" s="35">
        <f t="shared" si="47"/>
        <v>16.295731707317071</v>
      </c>
      <c r="AJ74" s="30">
        <f t="shared" si="48"/>
        <v>36.701351749694695</v>
      </c>
      <c r="AK74" s="36">
        <v>1</v>
      </c>
      <c r="AL74" s="37">
        <v>10</v>
      </c>
      <c r="AM74" s="37">
        <v>1</v>
      </c>
      <c r="AN74" s="36">
        <f t="shared" si="49"/>
        <v>5.5</v>
      </c>
      <c r="AO74" s="36">
        <f t="shared" si="50"/>
        <v>3.25</v>
      </c>
      <c r="AP74" s="30">
        <f t="shared" si="51"/>
        <v>25.75</v>
      </c>
      <c r="AQ74" s="33">
        <v>34.301829268292678</v>
      </c>
      <c r="AR74" s="38">
        <v>2.7883029841686099E-2</v>
      </c>
      <c r="AS74" s="39">
        <v>20.274042155393399</v>
      </c>
      <c r="AT74" s="40">
        <v>2.3315290234406398</v>
      </c>
      <c r="AU74" s="32">
        <v>11.7650584685064</v>
      </c>
      <c r="AV74" s="41">
        <f t="shared" si="52"/>
        <v>15.444264027501177</v>
      </c>
      <c r="AW74" s="30">
        <f t="shared" si="53"/>
        <v>15.501273153942567</v>
      </c>
    </row>
    <row r="75" spans="1:49" x14ac:dyDescent="0.3">
      <c r="A75" s="26">
        <v>68</v>
      </c>
      <c r="B75" s="26">
        <v>1464011</v>
      </c>
      <c r="C75" s="27" t="s">
        <v>138</v>
      </c>
      <c r="D75" s="44">
        <v>76942</v>
      </c>
      <c r="E75" s="47" t="e">
        <f t="shared" si="36"/>
        <v>#NUM!</v>
      </c>
      <c r="F75" s="48" t="e">
        <f t="shared" si="37"/>
        <v>#NUM!</v>
      </c>
      <c r="G75" s="30" t="e">
        <f t="shared" si="38"/>
        <v>#NUM!</v>
      </c>
      <c r="H75" s="31" t="e">
        <f t="shared" si="39"/>
        <v>#NUM!</v>
      </c>
      <c r="I75" s="32">
        <v>35.091367523589199</v>
      </c>
      <c r="J75" s="32">
        <v>0</v>
      </c>
      <c r="K75" s="33" t="e">
        <f t="shared" si="40"/>
        <v>#NUM!</v>
      </c>
      <c r="L75" s="32">
        <v>0</v>
      </c>
      <c r="M75" s="32">
        <v>0.25993605573028999</v>
      </c>
      <c r="N75" s="32">
        <v>2.5993605573029002</v>
      </c>
      <c r="O75" s="74">
        <v>7.7980816719087107</v>
      </c>
      <c r="P75" s="32">
        <v>0</v>
      </c>
      <c r="Q75" s="32">
        <v>0</v>
      </c>
      <c r="R75" s="32">
        <v>0</v>
      </c>
      <c r="S75" s="32">
        <v>1.2996802786514501</v>
      </c>
      <c r="T75" s="33" t="e">
        <f t="shared" si="41"/>
        <v>#NUM!</v>
      </c>
      <c r="U75" s="34" t="e">
        <f t="shared" si="42"/>
        <v>#NUM!</v>
      </c>
      <c r="V75" s="34">
        <v>5.1987211146058074</v>
      </c>
      <c r="W75" s="32">
        <v>0</v>
      </c>
      <c r="X75" s="74">
        <v>20.194239616814773</v>
      </c>
      <c r="Y75" s="74">
        <v>206.22026981362583</v>
      </c>
      <c r="Z75" s="33">
        <f t="shared" si="43"/>
        <v>64.532639357619288</v>
      </c>
      <c r="AA75" s="33">
        <f t="shared" si="44"/>
        <v>31.377560141926896</v>
      </c>
      <c r="AB75" s="32">
        <v>0</v>
      </c>
      <c r="AC75" s="32">
        <v>0</v>
      </c>
      <c r="AD75" s="32">
        <v>6400</v>
      </c>
      <c r="AE75" s="32">
        <v>24.095645967166298</v>
      </c>
      <c r="AF75" s="32">
        <v>0</v>
      </c>
      <c r="AG75" s="33">
        <f t="shared" si="45"/>
        <v>809.45843071573847</v>
      </c>
      <c r="AH75" s="34">
        <f t="shared" si="46"/>
        <v>2.7150805510856957</v>
      </c>
      <c r="AI75" s="35">
        <f t="shared" si="47"/>
        <v>32.26484756097561</v>
      </c>
      <c r="AJ75" s="30">
        <f t="shared" si="48"/>
        <v>72.794584579104736</v>
      </c>
      <c r="AK75" s="36">
        <v>4.4249999999999998</v>
      </c>
      <c r="AL75" s="37">
        <v>10</v>
      </c>
      <c r="AM75" s="37">
        <v>1</v>
      </c>
      <c r="AN75" s="36">
        <f t="shared" si="49"/>
        <v>5.5</v>
      </c>
      <c r="AO75" s="36">
        <f t="shared" si="50"/>
        <v>4.9625000000000004</v>
      </c>
      <c r="AP75" s="30">
        <f t="shared" si="51"/>
        <v>44.587500000000006</v>
      </c>
      <c r="AQ75" s="33">
        <v>69.515243902439025</v>
      </c>
      <c r="AR75" s="38">
        <v>1.84064208092166E-2</v>
      </c>
      <c r="AS75" s="39">
        <v>13.723370904131899</v>
      </c>
      <c r="AT75" s="40">
        <v>2.2243971883619502</v>
      </c>
      <c r="AU75" s="32">
        <v>11.270412913222501</v>
      </c>
      <c r="AV75" s="41">
        <f t="shared" si="52"/>
        <v>12.436561287223656</v>
      </c>
      <c r="AW75" s="30">
        <f t="shared" si="53"/>
        <v>12.481699507297497</v>
      </c>
    </row>
    <row r="76" spans="1:49" x14ac:dyDescent="0.3">
      <c r="A76" s="26">
        <v>69</v>
      </c>
      <c r="B76" s="26">
        <v>2474011</v>
      </c>
      <c r="C76" s="27" t="s">
        <v>147</v>
      </c>
      <c r="D76" s="44">
        <v>68231</v>
      </c>
      <c r="E76" s="47" t="e">
        <f t="shared" si="36"/>
        <v>#NUM!</v>
      </c>
      <c r="F76" s="48" t="e">
        <f t="shared" si="37"/>
        <v>#NUM!</v>
      </c>
      <c r="G76" s="30" t="e">
        <f t="shared" si="38"/>
        <v>#NUM!</v>
      </c>
      <c r="H76" s="31" t="e">
        <f t="shared" si="39"/>
        <v>#NUM!</v>
      </c>
      <c r="I76" s="32">
        <v>17.587313684395699</v>
      </c>
      <c r="J76" s="32">
        <v>1.4656094736996399</v>
      </c>
      <c r="K76" s="33">
        <f t="shared" si="40"/>
        <v>5.0770201450041199</v>
      </c>
      <c r="L76" s="32">
        <v>0</v>
      </c>
      <c r="M76" s="32">
        <v>0.439682842109891</v>
      </c>
      <c r="N76" s="32">
        <v>1.4656094736996399</v>
      </c>
      <c r="O76" s="74">
        <v>14.656094736996378</v>
      </c>
      <c r="P76" s="32">
        <v>0</v>
      </c>
      <c r="Q76" s="32">
        <v>0</v>
      </c>
      <c r="R76" s="32">
        <v>0</v>
      </c>
      <c r="S76" s="32">
        <v>0</v>
      </c>
      <c r="T76" s="33" t="e">
        <f t="shared" si="41"/>
        <v>#NUM!</v>
      </c>
      <c r="U76" s="34" t="e">
        <f t="shared" si="42"/>
        <v>#NUM!</v>
      </c>
      <c r="V76" s="34">
        <v>4.3968284210989141</v>
      </c>
      <c r="W76" s="32">
        <v>0</v>
      </c>
      <c r="X76" s="74">
        <v>21.292152599327931</v>
      </c>
      <c r="Y76" s="74">
        <v>148.29036654892937</v>
      </c>
      <c r="Z76" s="33">
        <f t="shared" si="43"/>
        <v>56.190934442933745</v>
      </c>
      <c r="AA76" s="33">
        <f t="shared" si="44"/>
        <v>25.930860356918316</v>
      </c>
      <c r="AB76" s="32">
        <v>3753</v>
      </c>
      <c r="AC76" s="32">
        <v>0</v>
      </c>
      <c r="AD76" s="32">
        <v>1766.6666666666699</v>
      </c>
      <c r="AE76" s="32">
        <v>0</v>
      </c>
      <c r="AF76" s="32">
        <v>0</v>
      </c>
      <c r="AG76" s="33">
        <f t="shared" si="45"/>
        <v>695.86120995286456</v>
      </c>
      <c r="AH76" s="34">
        <f t="shared" si="46"/>
        <v>2.4652441616175524</v>
      </c>
      <c r="AI76" s="35">
        <f t="shared" si="47"/>
        <v>22.251829268292685</v>
      </c>
      <c r="AJ76" s="30">
        <f t="shared" si="48"/>
        <v>50.163262727923531</v>
      </c>
      <c r="AK76" s="36">
        <v>1</v>
      </c>
      <c r="AL76" s="37">
        <v>10</v>
      </c>
      <c r="AM76" s="37">
        <v>1</v>
      </c>
      <c r="AN76" s="36">
        <f t="shared" si="49"/>
        <v>5.5</v>
      </c>
      <c r="AO76" s="36">
        <f t="shared" si="50"/>
        <v>3.25</v>
      </c>
      <c r="AP76" s="30">
        <f t="shared" si="51"/>
        <v>25.75</v>
      </c>
      <c r="AQ76" s="33">
        <v>49.19207317073171</v>
      </c>
      <c r="AR76" s="38">
        <v>7.83184015819899E-3</v>
      </c>
      <c r="AS76" s="39">
        <v>6.4137307968502197</v>
      </c>
      <c r="AT76" s="40">
        <v>0.64769212249362795</v>
      </c>
      <c r="AU76" s="32">
        <v>3.99050258355595</v>
      </c>
      <c r="AV76" s="41">
        <f t="shared" si="52"/>
        <v>5.059052215095547</v>
      </c>
      <c r="AW76" s="30">
        <f t="shared" si="53"/>
        <v>5.0750726243404909</v>
      </c>
    </row>
    <row r="77" spans="1:49" x14ac:dyDescent="0.3">
      <c r="A77" s="26">
        <v>70</v>
      </c>
      <c r="B77" s="26">
        <v>2610011</v>
      </c>
      <c r="C77" s="27" t="s">
        <v>145</v>
      </c>
      <c r="D77" s="44">
        <v>46900</v>
      </c>
      <c r="E77" s="47" t="e">
        <f t="shared" si="36"/>
        <v>#NUM!</v>
      </c>
      <c r="F77" s="48" t="e">
        <f t="shared" si="37"/>
        <v>#NUM!</v>
      </c>
      <c r="G77" s="30" t="e">
        <f t="shared" si="38"/>
        <v>#NUM!</v>
      </c>
      <c r="H77" s="31" t="e">
        <f t="shared" si="39"/>
        <v>#NUM!</v>
      </c>
      <c r="I77" s="32">
        <v>14.9253731343284</v>
      </c>
      <c r="J77" s="32">
        <v>2.1321961620469101</v>
      </c>
      <c r="K77" s="33">
        <f t="shared" si="40"/>
        <v>5.6412607911825061</v>
      </c>
      <c r="L77" s="32">
        <v>0</v>
      </c>
      <c r="M77" s="32">
        <v>0</v>
      </c>
      <c r="N77" s="32">
        <v>2.1321961620469101</v>
      </c>
      <c r="O77" s="74">
        <v>8.5287846481876333</v>
      </c>
      <c r="P77" s="32">
        <v>0</v>
      </c>
      <c r="Q77" s="32">
        <v>0</v>
      </c>
      <c r="R77" s="32">
        <v>0</v>
      </c>
      <c r="S77" s="32">
        <v>2.1321961620469101</v>
      </c>
      <c r="T77" s="33" t="e">
        <f t="shared" si="41"/>
        <v>#NUM!</v>
      </c>
      <c r="U77" s="34" t="e">
        <f t="shared" si="42"/>
        <v>#NUM!</v>
      </c>
      <c r="V77" s="34">
        <v>4.2643923240938166</v>
      </c>
      <c r="W77" s="32">
        <v>0</v>
      </c>
      <c r="X77" s="74">
        <v>19.027251732101618</v>
      </c>
      <c r="Y77" s="74">
        <v>92.324093816631134</v>
      </c>
      <c r="Z77" s="33">
        <f t="shared" si="43"/>
        <v>41.912692277962854</v>
      </c>
      <c r="AA77" s="33">
        <f t="shared" si="44"/>
        <v>16.607910273496529</v>
      </c>
      <c r="AB77" s="32">
        <v>24367</v>
      </c>
      <c r="AC77" s="32">
        <v>0</v>
      </c>
      <c r="AD77" s="32">
        <v>0</v>
      </c>
      <c r="AE77" s="32">
        <v>17.9510433386838</v>
      </c>
      <c r="AF77" s="32">
        <v>0</v>
      </c>
      <c r="AG77" s="33">
        <f t="shared" si="45"/>
        <v>3052.573275668035</v>
      </c>
      <c r="AH77" s="34">
        <f t="shared" si="46"/>
        <v>7.6484029533572757</v>
      </c>
      <c r="AI77" s="35">
        <f t="shared" si="47"/>
        <v>13.973993902439025</v>
      </c>
      <c r="AJ77" s="30">
        <f t="shared" si="48"/>
        <v>31.453783635827691</v>
      </c>
      <c r="AK77" s="36">
        <v>4.4249999999999998</v>
      </c>
      <c r="AL77" s="37">
        <v>1</v>
      </c>
      <c r="AM77" s="37">
        <v>1</v>
      </c>
      <c r="AN77" s="36">
        <f t="shared" si="49"/>
        <v>1</v>
      </c>
      <c r="AO77" s="36">
        <f t="shared" si="50"/>
        <v>2.7124999999999999</v>
      </c>
      <c r="AP77" s="30">
        <f t="shared" si="51"/>
        <v>19.837499999999999</v>
      </c>
      <c r="AQ77" s="33">
        <v>29.975609756097558</v>
      </c>
      <c r="AR77" s="38">
        <v>1.5232562499771099E-2</v>
      </c>
      <c r="AS77" s="39">
        <v>11.5294529834889</v>
      </c>
      <c r="AT77" s="40">
        <v>0.98020813781309302</v>
      </c>
      <c r="AU77" s="32">
        <v>5.5257844996894603</v>
      </c>
      <c r="AV77" s="41">
        <f t="shared" si="52"/>
        <v>7.9818088542673946</v>
      </c>
      <c r="AW77" s="30">
        <f t="shared" si="53"/>
        <v>8.0093649016371131</v>
      </c>
    </row>
    <row r="78" spans="1:49" x14ac:dyDescent="0.3">
      <c r="A78" s="26">
        <v>71</v>
      </c>
      <c r="B78" s="26">
        <v>1063011</v>
      </c>
      <c r="C78" s="27" t="s">
        <v>98</v>
      </c>
      <c r="D78" s="44">
        <v>48388</v>
      </c>
      <c r="E78" s="47" t="e">
        <f t="shared" si="36"/>
        <v>#NUM!</v>
      </c>
      <c r="F78" s="48" t="e">
        <f t="shared" si="37"/>
        <v>#NUM!</v>
      </c>
      <c r="G78" s="30" t="e">
        <f t="shared" si="38"/>
        <v>#NUM!</v>
      </c>
      <c r="H78" s="31" t="e">
        <f t="shared" si="39"/>
        <v>#NUM!</v>
      </c>
      <c r="I78" s="32">
        <v>0</v>
      </c>
      <c r="J78" s="32">
        <v>0</v>
      </c>
      <c r="K78" s="33" t="e">
        <f t="shared" si="40"/>
        <v>#NUM!</v>
      </c>
      <c r="L78" s="32">
        <v>3.51326775233529</v>
      </c>
      <c r="M78" s="32">
        <v>0.413325617921799</v>
      </c>
      <c r="N78" s="32">
        <v>2.0666280896089901</v>
      </c>
      <c r="O78" s="74">
        <v>10.33314044804497</v>
      </c>
      <c r="P78" s="32">
        <v>0.206662808960899</v>
      </c>
      <c r="Q78" s="32">
        <v>0</v>
      </c>
      <c r="R78" s="32">
        <v>0</v>
      </c>
      <c r="S78" s="32">
        <v>2.0666280896089901</v>
      </c>
      <c r="T78" s="33" t="e">
        <f t="shared" si="41"/>
        <v>#NUM!</v>
      </c>
      <c r="U78" s="34" t="e">
        <f t="shared" si="42"/>
        <v>#NUM!</v>
      </c>
      <c r="V78" s="34">
        <v>12.399768537653964</v>
      </c>
      <c r="W78" s="32">
        <v>823.52941176470597</v>
      </c>
      <c r="X78" s="74">
        <v>22.264733286745866</v>
      </c>
      <c r="Y78" s="74">
        <v>177.44068777382822</v>
      </c>
      <c r="Z78" s="33">
        <f t="shared" si="43"/>
        <v>62.854352176289538</v>
      </c>
      <c r="AA78" s="33">
        <f t="shared" si="44"/>
        <v>30.281725834285723</v>
      </c>
      <c r="AB78" s="32">
        <v>0</v>
      </c>
      <c r="AC78" s="32">
        <v>0</v>
      </c>
      <c r="AD78" s="32">
        <v>2500</v>
      </c>
      <c r="AE78" s="32">
        <v>31.2121212121212</v>
      </c>
      <c r="AF78" s="32">
        <v>0</v>
      </c>
      <c r="AG78" s="33">
        <f t="shared" si="45"/>
        <v>425.91099901223231</v>
      </c>
      <c r="AH78" s="34">
        <f t="shared" si="46"/>
        <v>1.871537858024487</v>
      </c>
      <c r="AI78" s="35">
        <f t="shared" si="47"/>
        <v>34.184146341463418</v>
      </c>
      <c r="AJ78" s="30">
        <f t="shared" si="48"/>
        <v>77.13256411336171</v>
      </c>
      <c r="AK78" s="36">
        <v>1</v>
      </c>
      <c r="AL78" s="37">
        <v>1</v>
      </c>
      <c r="AM78" s="37">
        <v>1</v>
      </c>
      <c r="AN78" s="36">
        <f t="shared" si="49"/>
        <v>1</v>
      </c>
      <c r="AO78" s="36">
        <f t="shared" si="50"/>
        <v>1</v>
      </c>
      <c r="AP78" s="30">
        <f t="shared" si="51"/>
        <v>1</v>
      </c>
      <c r="AQ78" s="33">
        <v>85.21036585365853</v>
      </c>
      <c r="AR78" s="38">
        <v>9.8526615357140794E-3</v>
      </c>
      <c r="AS78" s="39">
        <v>7.8106161654738004</v>
      </c>
      <c r="AT78" s="40">
        <v>1.85999671160802</v>
      </c>
      <c r="AU78" s="32">
        <v>9.5879151193846699</v>
      </c>
      <c r="AV78" s="41">
        <f t="shared" si="52"/>
        <v>8.6537578441193137</v>
      </c>
      <c r="AW78" s="30">
        <f t="shared" si="53"/>
        <v>8.683965963263109</v>
      </c>
    </row>
    <row r="79" spans="1:49" x14ac:dyDescent="0.3">
      <c r="A79" s="26">
        <v>72</v>
      </c>
      <c r="B79" s="26">
        <v>2263011</v>
      </c>
      <c r="C79" s="27" t="s">
        <v>77</v>
      </c>
      <c r="D79" s="44">
        <v>92496</v>
      </c>
      <c r="E79" s="47" t="e">
        <f t="shared" si="36"/>
        <v>#NUM!</v>
      </c>
      <c r="F79" s="48" t="e">
        <f t="shared" si="37"/>
        <v>#NUM!</v>
      </c>
      <c r="G79" s="30" t="e">
        <f t="shared" si="38"/>
        <v>#NUM!</v>
      </c>
      <c r="H79" s="31" t="e">
        <f t="shared" si="39"/>
        <v>#NUM!</v>
      </c>
      <c r="I79" s="32">
        <v>27.028195813873001</v>
      </c>
      <c r="J79" s="32">
        <v>0</v>
      </c>
      <c r="K79" s="33" t="e">
        <f t="shared" si="40"/>
        <v>#NUM!</v>
      </c>
      <c r="L79" s="32">
        <v>3.45960906417575</v>
      </c>
      <c r="M79" s="32">
        <v>1.6216917488323801</v>
      </c>
      <c r="N79" s="32">
        <v>2.1622556651098401</v>
      </c>
      <c r="O79" s="74">
        <v>7.5678948278844489</v>
      </c>
      <c r="P79" s="32">
        <v>0.10811278325549201</v>
      </c>
      <c r="Q79" s="32">
        <v>3.2433834976647602</v>
      </c>
      <c r="R79" s="32">
        <v>1.0811278325549201</v>
      </c>
      <c r="S79" s="32">
        <v>1.0811278325549201</v>
      </c>
      <c r="T79" s="33" t="e">
        <f t="shared" si="41"/>
        <v>#NUM!</v>
      </c>
      <c r="U79" s="34" t="e">
        <f t="shared" si="42"/>
        <v>#NUM!</v>
      </c>
      <c r="V79" s="34">
        <v>4.3245113302196856</v>
      </c>
      <c r="W79" s="32">
        <v>1010.53125</v>
      </c>
      <c r="X79" s="74">
        <v>15.398803530178286</v>
      </c>
      <c r="Y79" s="74">
        <v>182.52681197024737</v>
      </c>
      <c r="Z79" s="33">
        <f t="shared" si="43"/>
        <v>53.015983594757849</v>
      </c>
      <c r="AA79" s="33">
        <f t="shared" si="44"/>
        <v>23.857782457491759</v>
      </c>
      <c r="AB79" s="32">
        <v>0</v>
      </c>
      <c r="AC79" s="32">
        <v>299.9375</v>
      </c>
      <c r="AD79" s="32">
        <v>4673.3333333333303</v>
      </c>
      <c r="AE79" s="32">
        <v>21.169734151329202</v>
      </c>
      <c r="AF79" s="32">
        <v>186.79024390243899</v>
      </c>
      <c r="AG79" s="33">
        <f t="shared" si="45"/>
        <v>778.87733092184612</v>
      </c>
      <c r="AH79" s="34">
        <f t="shared" si="46"/>
        <v>2.6478229940155313</v>
      </c>
      <c r="AI79" s="35">
        <f t="shared" si="47"/>
        <v>33.971356707317078</v>
      </c>
      <c r="AJ79" s="30">
        <f t="shared" si="48"/>
        <v>76.651619151892888</v>
      </c>
      <c r="AK79" s="36">
        <v>4.4249999999999998</v>
      </c>
      <c r="AL79" s="37">
        <v>4.4249999999999998</v>
      </c>
      <c r="AM79" s="37">
        <v>10</v>
      </c>
      <c r="AN79" s="36">
        <f t="shared" si="49"/>
        <v>7.2125000000000004</v>
      </c>
      <c r="AO79" s="36">
        <f t="shared" si="50"/>
        <v>5.8187499999999996</v>
      </c>
      <c r="AP79" s="30">
        <f t="shared" si="51"/>
        <v>54.006250000000001</v>
      </c>
      <c r="AQ79" s="33">
        <v>71.426829268292693</v>
      </c>
      <c r="AR79" s="38">
        <v>2.35144646983961E-2</v>
      </c>
      <c r="AS79" s="39">
        <v>17.254287515799899</v>
      </c>
      <c r="AT79" s="40">
        <v>3.16753069865169</v>
      </c>
      <c r="AU79" s="32">
        <v>15.625017672503599</v>
      </c>
      <c r="AV79" s="41">
        <f t="shared" si="52"/>
        <v>16.419456366178256</v>
      </c>
      <c r="AW79" s="30">
        <f t="shared" si="53"/>
        <v>16.480314415848582</v>
      </c>
    </row>
    <row r="80" spans="1:49" x14ac:dyDescent="0.3">
      <c r="A80" s="26">
        <v>73</v>
      </c>
      <c r="B80" s="43">
        <v>2264011</v>
      </c>
      <c r="C80" s="27" t="s">
        <v>65</v>
      </c>
      <c r="D80" s="44">
        <v>37231</v>
      </c>
      <c r="E80" s="47" t="e">
        <f t="shared" si="36"/>
        <v>#NUM!</v>
      </c>
      <c r="F80" s="48" t="e">
        <f t="shared" si="37"/>
        <v>#NUM!</v>
      </c>
      <c r="G80" s="30" t="e">
        <f t="shared" si="38"/>
        <v>#NUM!</v>
      </c>
      <c r="H80" s="31" t="e">
        <f t="shared" si="39"/>
        <v>#NUM!</v>
      </c>
      <c r="I80" s="32">
        <v>24.1734038838602</v>
      </c>
      <c r="J80" s="32">
        <v>2.6859337648733601</v>
      </c>
      <c r="K80" s="33">
        <f t="shared" si="40"/>
        <v>8.0578012946200737</v>
      </c>
      <c r="L80" s="32">
        <v>17.4585694716768</v>
      </c>
      <c r="M80" s="32">
        <v>6.44624103569606</v>
      </c>
      <c r="N80" s="32">
        <v>0</v>
      </c>
      <c r="O80" s="74">
        <v>18.801536354113509</v>
      </c>
      <c r="P80" s="32">
        <v>0.537186752974672</v>
      </c>
      <c r="Q80" s="32">
        <v>2.6859337648733601</v>
      </c>
      <c r="R80" s="32">
        <v>0</v>
      </c>
      <c r="S80" s="32">
        <v>2.6859337648733601</v>
      </c>
      <c r="T80" s="33" t="e">
        <f t="shared" si="41"/>
        <v>#NUM!</v>
      </c>
      <c r="U80" s="34" t="e">
        <f t="shared" si="42"/>
        <v>#NUM!</v>
      </c>
      <c r="V80" s="34">
        <v>21.487470118986867</v>
      </c>
      <c r="W80" s="32">
        <v>1260.04615384615</v>
      </c>
      <c r="X80" s="74">
        <v>9.3175645426055809</v>
      </c>
      <c r="Y80" s="74">
        <v>179.98442158416373</v>
      </c>
      <c r="Z80" s="33">
        <f t="shared" si="43"/>
        <v>40.951391487640301</v>
      </c>
      <c r="AA80" s="33">
        <f t="shared" si="44"/>
        <v>15.980230816895205</v>
      </c>
      <c r="AB80" s="32">
        <v>15817</v>
      </c>
      <c r="AC80" s="32">
        <v>245.6</v>
      </c>
      <c r="AD80" s="32">
        <v>9856.5</v>
      </c>
      <c r="AE80" s="32">
        <v>22.428571428571399</v>
      </c>
      <c r="AF80" s="32">
        <v>87.583710407239806</v>
      </c>
      <c r="AG80" s="33">
        <f t="shared" si="45"/>
        <v>3414.3070288801828</v>
      </c>
      <c r="AH80" s="34">
        <f t="shared" si="46"/>
        <v>8.4439704350647133</v>
      </c>
      <c r="AI80" s="35">
        <f t="shared" si="47"/>
        <v>41.339847560975613</v>
      </c>
      <c r="AJ80" s="30">
        <f t="shared" si="48"/>
        <v>93.305807049311511</v>
      </c>
      <c r="AK80" s="36">
        <v>4.4249999999999998</v>
      </c>
      <c r="AL80" s="37">
        <v>1</v>
      </c>
      <c r="AM80" s="37">
        <v>1</v>
      </c>
      <c r="AN80" s="36">
        <f t="shared" si="49"/>
        <v>1</v>
      </c>
      <c r="AO80" s="36">
        <f t="shared" si="50"/>
        <v>2.7124999999999999</v>
      </c>
      <c r="AP80" s="30">
        <f t="shared" si="51"/>
        <v>19.837499999999999</v>
      </c>
      <c r="AQ80" s="33">
        <v>98.390243902439025</v>
      </c>
      <c r="AR80" s="38">
        <v>6.0592960255787198E-2</v>
      </c>
      <c r="AS80" s="39">
        <v>42.884661635447799</v>
      </c>
      <c r="AT80" s="40">
        <v>21.441720358129</v>
      </c>
      <c r="AU80" s="32">
        <v>100</v>
      </c>
      <c r="AV80" s="41">
        <f t="shared" si="52"/>
        <v>65.486381512073024</v>
      </c>
      <c r="AW80" s="30">
        <f t="shared" si="53"/>
        <v>65.740898617989245</v>
      </c>
    </row>
    <row r="81" spans="1:49" x14ac:dyDescent="0.3">
      <c r="A81" s="26">
        <v>74</v>
      </c>
      <c r="B81" s="26">
        <v>2475011</v>
      </c>
      <c r="C81" s="27" t="s">
        <v>139</v>
      </c>
      <c r="D81" s="44">
        <v>207381</v>
      </c>
      <c r="E81" s="47" t="e">
        <f t="shared" si="36"/>
        <v>#NUM!</v>
      </c>
      <c r="F81" s="48" t="e">
        <f t="shared" si="37"/>
        <v>#NUM!</v>
      </c>
      <c r="G81" s="30" t="e">
        <f t="shared" si="38"/>
        <v>#NUM!</v>
      </c>
      <c r="H81" s="31" t="e">
        <f t="shared" si="39"/>
        <v>#NUM!</v>
      </c>
      <c r="I81" s="32">
        <v>3.85763401661676</v>
      </c>
      <c r="J81" s="32">
        <v>0.482204252077095</v>
      </c>
      <c r="K81" s="33">
        <f t="shared" si="40"/>
        <v>1.3638795862428048</v>
      </c>
      <c r="L81" s="32">
        <v>0.62686552770022297</v>
      </c>
      <c r="M81" s="32">
        <v>0.289322551246257</v>
      </c>
      <c r="N81" s="32">
        <v>1.4466127562312801</v>
      </c>
      <c r="O81" s="74">
        <v>9.6440850415418957</v>
      </c>
      <c r="P81" s="32">
        <v>4.82204252077095E-2</v>
      </c>
      <c r="Q81" s="32">
        <v>0.482204252077095</v>
      </c>
      <c r="R81" s="32">
        <v>0</v>
      </c>
      <c r="S81" s="32">
        <v>0</v>
      </c>
      <c r="T81" s="33" t="e">
        <f t="shared" si="41"/>
        <v>#NUM!</v>
      </c>
      <c r="U81" s="34" t="e">
        <f t="shared" si="42"/>
        <v>#NUM!</v>
      </c>
      <c r="V81" s="34">
        <v>5.786451024925138</v>
      </c>
      <c r="W81" s="32">
        <v>719.23076923076906</v>
      </c>
      <c r="X81" s="74">
        <v>19.06879518737237</v>
      </c>
      <c r="Y81" s="74">
        <v>174.74117686769762</v>
      </c>
      <c r="Z81" s="33">
        <f t="shared" si="43"/>
        <v>57.72437710786091</v>
      </c>
      <c r="AA81" s="33">
        <f t="shared" si="44"/>
        <v>26.932118723020164</v>
      </c>
      <c r="AB81" s="32">
        <v>1969</v>
      </c>
      <c r="AC81" s="32">
        <v>0</v>
      </c>
      <c r="AD81" s="32">
        <v>1833.3333333333301</v>
      </c>
      <c r="AE81" s="32">
        <v>0</v>
      </c>
      <c r="AF81" s="32">
        <v>223.34857142857101</v>
      </c>
      <c r="AG81" s="33">
        <f t="shared" si="45"/>
        <v>598.86419848788285</v>
      </c>
      <c r="AH81" s="34">
        <f t="shared" si="46"/>
        <v>2.2519169079147825</v>
      </c>
      <c r="AI81" s="35">
        <f t="shared" si="47"/>
        <v>25.20204268292683</v>
      </c>
      <c r="AJ81" s="30">
        <f t="shared" si="48"/>
        <v>56.831305006948256</v>
      </c>
      <c r="AK81" s="36">
        <v>1</v>
      </c>
      <c r="AL81" s="37">
        <v>4.4249999999999998</v>
      </c>
      <c r="AM81" s="37">
        <v>4.4249999999999998</v>
      </c>
      <c r="AN81" s="36">
        <f t="shared" si="49"/>
        <v>4.4249999999999998</v>
      </c>
      <c r="AO81" s="36">
        <f t="shared" si="50"/>
        <v>2.7124999999999999</v>
      </c>
      <c r="AP81" s="30">
        <f t="shared" si="51"/>
        <v>19.837499999999999</v>
      </c>
      <c r="AQ81" s="33">
        <v>58.045731707317067</v>
      </c>
      <c r="AR81" s="38">
        <v>5.9262336767427499E-3</v>
      </c>
      <c r="AS81" s="39">
        <v>5.0964873027351096</v>
      </c>
      <c r="AT81" s="40">
        <v>0.56265444979531798</v>
      </c>
      <c r="AU81" s="32">
        <v>3.5978694619351401</v>
      </c>
      <c r="AV81" s="41">
        <f t="shared" si="52"/>
        <v>4.2821135003232742</v>
      </c>
      <c r="AW81" s="30">
        <f t="shared" si="53"/>
        <v>4.2950674606758863</v>
      </c>
    </row>
    <row r="82" spans="1:49" x14ac:dyDescent="0.3">
      <c r="A82" s="26">
        <v>75</v>
      </c>
      <c r="B82" s="26">
        <v>1818011</v>
      </c>
      <c r="C82" s="27" t="s">
        <v>116</v>
      </c>
      <c r="D82" s="44">
        <v>62924</v>
      </c>
      <c r="E82" s="47" t="e">
        <f t="shared" si="36"/>
        <v>#NUM!</v>
      </c>
      <c r="F82" s="48" t="e">
        <f t="shared" si="37"/>
        <v>#NUM!</v>
      </c>
      <c r="G82" s="30" t="e">
        <f t="shared" si="38"/>
        <v>#NUM!</v>
      </c>
      <c r="H82" s="31" t="e">
        <f t="shared" si="39"/>
        <v>#NUM!</v>
      </c>
      <c r="I82" s="32">
        <v>30.195156061280301</v>
      </c>
      <c r="J82" s="32">
        <v>1.5892187400673801</v>
      </c>
      <c r="K82" s="33">
        <f t="shared" si="40"/>
        <v>6.9272438871347521</v>
      </c>
      <c r="L82" s="32">
        <v>0</v>
      </c>
      <c r="M82" s="32">
        <v>0.63568749602695296</v>
      </c>
      <c r="N82" s="32">
        <v>1.5892187400673801</v>
      </c>
      <c r="O82" s="74">
        <v>7.9460937003369141</v>
      </c>
      <c r="P82" s="32">
        <v>0</v>
      </c>
      <c r="Q82" s="32">
        <v>0</v>
      </c>
      <c r="R82" s="32">
        <v>0</v>
      </c>
      <c r="S82" s="32">
        <v>1.5892187400673801</v>
      </c>
      <c r="T82" s="33" t="e">
        <f t="shared" si="41"/>
        <v>#NUM!</v>
      </c>
      <c r="U82" s="34" t="e">
        <f t="shared" si="42"/>
        <v>#NUM!</v>
      </c>
      <c r="V82" s="34">
        <v>7.9460937003369141</v>
      </c>
      <c r="W82" s="32">
        <v>0</v>
      </c>
      <c r="X82" s="74">
        <v>17.765239294710327</v>
      </c>
      <c r="Y82" s="74">
        <v>189.2759519420253</v>
      </c>
      <c r="Z82" s="33">
        <f t="shared" si="43"/>
        <v>57.98734843898427</v>
      </c>
      <c r="AA82" s="33">
        <f t="shared" si="44"/>
        <v>27.103825335438373</v>
      </c>
      <c r="AB82" s="32">
        <v>24625</v>
      </c>
      <c r="AC82" s="32">
        <v>0</v>
      </c>
      <c r="AD82" s="32">
        <v>3000</v>
      </c>
      <c r="AE82" s="32">
        <v>19.767886400873799</v>
      </c>
      <c r="AF82" s="32">
        <v>0</v>
      </c>
      <c r="AG82" s="33">
        <f t="shared" si="45"/>
        <v>3461.2046188788777</v>
      </c>
      <c r="AH82" s="34">
        <f t="shared" si="46"/>
        <v>8.5471131394490847</v>
      </c>
      <c r="AI82" s="35">
        <f t="shared" si="47"/>
        <v>33.037195121951221</v>
      </c>
      <c r="AJ82" s="30">
        <f t="shared" si="48"/>
        <v>74.540236661473045</v>
      </c>
      <c r="AK82" s="36">
        <v>1</v>
      </c>
      <c r="AL82" s="37">
        <v>10</v>
      </c>
      <c r="AM82" s="37">
        <v>1</v>
      </c>
      <c r="AN82" s="36">
        <f t="shared" si="49"/>
        <v>5.5</v>
      </c>
      <c r="AO82" s="36">
        <f t="shared" si="50"/>
        <v>3.25</v>
      </c>
      <c r="AP82" s="30">
        <f t="shared" si="51"/>
        <v>25.75</v>
      </c>
      <c r="AQ82" s="33">
        <v>76.155487804878049</v>
      </c>
      <c r="AR82" s="38">
        <v>1.0531484808504301E-2</v>
      </c>
      <c r="AS82" s="39">
        <v>8.2798502641390801</v>
      </c>
      <c r="AT82" s="40">
        <v>1.5564444582795101</v>
      </c>
      <c r="AU82" s="32">
        <v>8.1863637243665899</v>
      </c>
      <c r="AV82" s="41">
        <f t="shared" si="52"/>
        <v>8.2329743012799028</v>
      </c>
      <c r="AW82" s="30">
        <f t="shared" si="53"/>
        <v>8.2615216572202197</v>
      </c>
    </row>
    <row r="83" spans="1:49" x14ac:dyDescent="0.3">
      <c r="A83" s="26">
        <v>76</v>
      </c>
      <c r="B83" s="26">
        <v>2611011</v>
      </c>
      <c r="C83" s="27" t="s">
        <v>160</v>
      </c>
      <c r="D83" s="44">
        <v>50355</v>
      </c>
      <c r="E83" s="47" t="e">
        <f t="shared" si="36"/>
        <v>#NUM!</v>
      </c>
      <c r="F83" s="48" t="e">
        <f t="shared" si="37"/>
        <v>#NUM!</v>
      </c>
      <c r="G83" s="30" t="e">
        <f t="shared" si="38"/>
        <v>#NUM!</v>
      </c>
      <c r="H83" s="31" t="e">
        <f t="shared" si="39"/>
        <v>#NUM!</v>
      </c>
      <c r="I83" s="32">
        <v>13.9013007645715</v>
      </c>
      <c r="J83" s="32">
        <v>1.9859001092245101</v>
      </c>
      <c r="K83" s="33">
        <f t="shared" si="40"/>
        <v>5.254197817624048</v>
      </c>
      <c r="L83" s="32">
        <v>0</v>
      </c>
      <c r="M83" s="32">
        <v>0</v>
      </c>
      <c r="N83" s="32">
        <v>1.9859001092245101</v>
      </c>
      <c r="O83" s="74">
        <v>13.901300764571541</v>
      </c>
      <c r="P83" s="32">
        <v>0</v>
      </c>
      <c r="Q83" s="32">
        <v>0</v>
      </c>
      <c r="R83" s="32">
        <v>0</v>
      </c>
      <c r="S83" s="32">
        <v>1.9859001092245101</v>
      </c>
      <c r="T83" s="33" t="e">
        <f t="shared" si="41"/>
        <v>#NUM!</v>
      </c>
      <c r="U83" s="34" t="e">
        <f t="shared" si="42"/>
        <v>#NUM!</v>
      </c>
      <c r="V83" s="34">
        <v>11.915400655347037</v>
      </c>
      <c r="W83" s="32">
        <v>0</v>
      </c>
      <c r="X83" s="74">
        <v>16.524172639926796</v>
      </c>
      <c r="Y83" s="74">
        <v>130.21547016185087</v>
      </c>
      <c r="Z83" s="33">
        <f t="shared" si="43"/>
        <v>46.386451786525562</v>
      </c>
      <c r="AA83" s="33">
        <f t="shared" si="44"/>
        <v>19.529042728154597</v>
      </c>
      <c r="AB83" s="32">
        <v>21816</v>
      </c>
      <c r="AC83" s="32">
        <v>0</v>
      </c>
      <c r="AD83" s="32">
        <v>0</v>
      </c>
      <c r="AE83" s="32">
        <v>5.4468980021030502</v>
      </c>
      <c r="AF83" s="32">
        <v>0</v>
      </c>
      <c r="AG83" s="33">
        <f t="shared" si="45"/>
        <v>2732.1875141712731</v>
      </c>
      <c r="AH83" s="34">
        <f t="shared" si="46"/>
        <v>6.9437728457559738</v>
      </c>
      <c r="AI83" s="35">
        <f t="shared" si="47"/>
        <v>4.8587500000000015</v>
      </c>
      <c r="AJ83" s="30">
        <f t="shared" si="48"/>
        <v>10.851602307659919</v>
      </c>
      <c r="AK83" s="36">
        <v>4.4249999999999998</v>
      </c>
      <c r="AL83" s="37">
        <v>10</v>
      </c>
      <c r="AM83" s="37">
        <v>1</v>
      </c>
      <c r="AN83" s="36">
        <f t="shared" si="49"/>
        <v>5.5</v>
      </c>
      <c r="AO83" s="36">
        <f t="shared" si="50"/>
        <v>4.9625000000000004</v>
      </c>
      <c r="AP83" s="30">
        <f t="shared" si="51"/>
        <v>44.587500000000006</v>
      </c>
      <c r="AQ83" s="33">
        <v>1</v>
      </c>
      <c r="AR83" s="38">
        <v>0</v>
      </c>
      <c r="AS83" s="39">
        <v>1</v>
      </c>
      <c r="AT83" s="40">
        <v>0</v>
      </c>
      <c r="AU83" s="32">
        <v>1</v>
      </c>
      <c r="AV83" s="41">
        <f t="shared" si="52"/>
        <v>1</v>
      </c>
      <c r="AW83" s="30">
        <f t="shared" si="53"/>
        <v>1</v>
      </c>
    </row>
    <row r="84" spans="1:49" x14ac:dyDescent="0.3">
      <c r="A84" s="26">
        <v>77</v>
      </c>
      <c r="B84" s="26">
        <v>3214011</v>
      </c>
      <c r="C84" s="27" t="s">
        <v>144</v>
      </c>
      <c r="D84" s="44">
        <v>68670</v>
      </c>
      <c r="E84" s="47" t="e">
        <f t="shared" si="36"/>
        <v>#NUM!</v>
      </c>
      <c r="F84" s="48" t="e">
        <f t="shared" si="37"/>
        <v>#NUM!</v>
      </c>
      <c r="G84" s="30" t="e">
        <f t="shared" si="38"/>
        <v>#NUM!</v>
      </c>
      <c r="H84" s="31" t="e">
        <f t="shared" si="39"/>
        <v>#NUM!</v>
      </c>
      <c r="I84" s="32">
        <v>11.6499199068006</v>
      </c>
      <c r="J84" s="32">
        <v>1.4562399883500801</v>
      </c>
      <c r="K84" s="33">
        <f t="shared" si="40"/>
        <v>4.1188686831894348</v>
      </c>
      <c r="L84" s="32">
        <v>0</v>
      </c>
      <c r="M84" s="32">
        <v>0.87374399301004801</v>
      </c>
      <c r="N84" s="32">
        <v>1.4562399883500801</v>
      </c>
      <c r="O84" s="74">
        <v>2.9124799767001601</v>
      </c>
      <c r="P84" s="32">
        <v>0</v>
      </c>
      <c r="Q84" s="32">
        <v>0</v>
      </c>
      <c r="R84" s="32">
        <v>0</v>
      </c>
      <c r="S84" s="32">
        <v>1.4562399883500801</v>
      </c>
      <c r="T84" s="33" t="e">
        <f t="shared" si="41"/>
        <v>#NUM!</v>
      </c>
      <c r="U84" s="34" t="e">
        <f t="shared" si="42"/>
        <v>#NUM!</v>
      </c>
      <c r="V84" s="34">
        <v>1.4562399883500801</v>
      </c>
      <c r="W84" s="32">
        <v>0</v>
      </c>
      <c r="X84" s="74">
        <v>13.002090835172494</v>
      </c>
      <c r="Y84" s="74">
        <v>125.3677005970584</v>
      </c>
      <c r="Z84" s="33">
        <f t="shared" si="43"/>
        <v>40.373781479564954</v>
      </c>
      <c r="AA84" s="33">
        <f t="shared" si="44"/>
        <v>15.603081500421045</v>
      </c>
      <c r="AB84" s="32">
        <v>30972</v>
      </c>
      <c r="AC84" s="32">
        <v>0</v>
      </c>
      <c r="AD84" s="32">
        <v>2833.3333333333298</v>
      </c>
      <c r="AE84" s="32">
        <v>24.9739198131569</v>
      </c>
      <c r="AF84" s="32">
        <v>0</v>
      </c>
      <c r="AG84" s="33">
        <f t="shared" si="45"/>
        <v>4232.3640531852598</v>
      </c>
      <c r="AH84" s="34">
        <f t="shared" si="46"/>
        <v>10.243137808693186</v>
      </c>
      <c r="AI84" s="35">
        <f t="shared" si="47"/>
        <v>29.484161585365854</v>
      </c>
      <c r="AJ84" s="30">
        <f t="shared" si="48"/>
        <v>66.509706489240742</v>
      </c>
      <c r="AK84" s="36">
        <v>4.4249999999999998</v>
      </c>
      <c r="AL84" s="37">
        <v>4.4249999999999998</v>
      </c>
      <c r="AM84" s="37">
        <v>1</v>
      </c>
      <c r="AN84" s="36">
        <f t="shared" si="49"/>
        <v>2.7124999999999999</v>
      </c>
      <c r="AO84" s="36">
        <f t="shared" si="50"/>
        <v>3.5687499999999996</v>
      </c>
      <c r="AP84" s="30">
        <f t="shared" si="51"/>
        <v>29.256249999999998</v>
      </c>
      <c r="AQ84" s="33">
        <v>66.396341463414629</v>
      </c>
      <c r="AR84" s="38">
        <v>3.4943728317697299E-2</v>
      </c>
      <c r="AS84" s="39">
        <v>25.154724091533001</v>
      </c>
      <c r="AT84" s="40">
        <v>2.7957051070129801</v>
      </c>
      <c r="AU84" s="32">
        <v>13.908236884516301</v>
      </c>
      <c r="AV84" s="41">
        <f t="shared" si="52"/>
        <v>18.704487735024717</v>
      </c>
      <c r="AW84" s="30">
        <f t="shared" si="53"/>
        <v>18.77436442641892</v>
      </c>
    </row>
    <row r="85" spans="1:49" x14ac:dyDescent="0.3">
      <c r="A85" s="26">
        <v>78</v>
      </c>
      <c r="B85" s="26">
        <v>2213031</v>
      </c>
      <c r="C85" s="27" t="s">
        <v>151</v>
      </c>
      <c r="D85" s="44">
        <v>48309</v>
      </c>
      <c r="E85" s="47" t="e">
        <f t="shared" si="36"/>
        <v>#NUM!</v>
      </c>
      <c r="F85" s="48" t="e">
        <f t="shared" si="37"/>
        <v>#NUM!</v>
      </c>
      <c r="G85" s="30" t="e">
        <f t="shared" si="38"/>
        <v>#NUM!</v>
      </c>
      <c r="H85" s="31" t="e">
        <f t="shared" si="39"/>
        <v>#NUM!</v>
      </c>
      <c r="I85" s="32">
        <v>37.260137862510099</v>
      </c>
      <c r="J85" s="32">
        <v>2.0700076590283398</v>
      </c>
      <c r="K85" s="33">
        <f t="shared" si="40"/>
        <v>8.7822987168421758</v>
      </c>
      <c r="L85" s="32">
        <v>0</v>
      </c>
      <c r="M85" s="32">
        <v>1.242004595417</v>
      </c>
      <c r="N85" s="32">
        <v>4.1400153180566797</v>
      </c>
      <c r="O85" s="74">
        <v>6.2100229770850151</v>
      </c>
      <c r="P85" s="32">
        <v>0</v>
      </c>
      <c r="Q85" s="32">
        <v>0</v>
      </c>
      <c r="R85" s="32">
        <v>0</v>
      </c>
      <c r="S85" s="32">
        <v>0</v>
      </c>
      <c r="T85" s="33" t="e">
        <f t="shared" si="41"/>
        <v>#NUM!</v>
      </c>
      <c r="U85" s="34" t="e">
        <f t="shared" si="42"/>
        <v>#NUM!</v>
      </c>
      <c r="V85" s="34">
        <v>4.1400153180566761</v>
      </c>
      <c r="W85" s="32">
        <v>0</v>
      </c>
      <c r="X85" s="74">
        <v>10.673823770972662</v>
      </c>
      <c r="Y85" s="74">
        <v>176.42675277898527</v>
      </c>
      <c r="Z85" s="33">
        <f t="shared" si="43"/>
        <v>43.395253976072667</v>
      </c>
      <c r="AA85" s="33">
        <f t="shared" si="44"/>
        <v>17.575946012586339</v>
      </c>
      <c r="AB85" s="32">
        <v>14846</v>
      </c>
      <c r="AC85" s="32">
        <v>0</v>
      </c>
      <c r="AD85" s="32">
        <v>2333.3333333333298</v>
      </c>
      <c r="AE85" s="32">
        <v>0</v>
      </c>
      <c r="AF85" s="32">
        <v>0</v>
      </c>
      <c r="AG85" s="33">
        <f t="shared" si="45"/>
        <v>2150.9478878896111</v>
      </c>
      <c r="AH85" s="34">
        <f t="shared" si="46"/>
        <v>5.6654421905619614</v>
      </c>
      <c r="AI85" s="35">
        <f t="shared" si="47"/>
        <v>21.519725609756097</v>
      </c>
      <c r="AJ85" s="30">
        <f t="shared" si="48"/>
        <v>48.508569503516242</v>
      </c>
      <c r="AK85" s="36">
        <v>4.4249999999999998</v>
      </c>
      <c r="AL85" s="37">
        <v>10</v>
      </c>
      <c r="AM85" s="37">
        <v>1</v>
      </c>
      <c r="AN85" s="36">
        <f t="shared" si="49"/>
        <v>5.5</v>
      </c>
      <c r="AO85" s="36">
        <f t="shared" si="50"/>
        <v>4.9625000000000004</v>
      </c>
      <c r="AP85" s="30">
        <f t="shared" si="51"/>
        <v>44.587500000000006</v>
      </c>
      <c r="AQ85" s="33">
        <v>42.65243902439024</v>
      </c>
      <c r="AR85" s="38">
        <v>1.3808103619765401E-2</v>
      </c>
      <c r="AS85" s="39">
        <v>10.5448010049292</v>
      </c>
      <c r="AT85" s="40">
        <v>1.0242753252074199</v>
      </c>
      <c r="AU85" s="32">
        <v>5.7292500555856698</v>
      </c>
      <c r="AV85" s="41">
        <f t="shared" si="52"/>
        <v>7.7726315841953069</v>
      </c>
      <c r="AW85" s="30">
        <f t="shared" si="53"/>
        <v>7.7993620433996815</v>
      </c>
    </row>
    <row r="86" spans="1:49" x14ac:dyDescent="0.3">
      <c r="A86" s="26">
        <v>79</v>
      </c>
      <c r="B86" s="26">
        <v>2063011</v>
      </c>
      <c r="C86" s="27" t="s">
        <v>122</v>
      </c>
      <c r="D86" s="44">
        <v>69370</v>
      </c>
      <c r="E86" s="47" t="e">
        <f t="shared" si="36"/>
        <v>#NUM!</v>
      </c>
      <c r="F86" s="48" t="e">
        <f t="shared" si="37"/>
        <v>#NUM!</v>
      </c>
      <c r="G86" s="30" t="e">
        <f t="shared" si="38"/>
        <v>#NUM!</v>
      </c>
      <c r="H86" s="31" t="e">
        <f t="shared" si="39"/>
        <v>#NUM!</v>
      </c>
      <c r="I86" s="32">
        <v>41.804814761424197</v>
      </c>
      <c r="J86" s="32">
        <v>4.3246360098025098</v>
      </c>
      <c r="K86" s="33">
        <f t="shared" si="40"/>
        <v>13.445839776688498</v>
      </c>
      <c r="L86" s="32">
        <v>2.16231800490125</v>
      </c>
      <c r="M86" s="32">
        <v>1.2973908029407499</v>
      </c>
      <c r="N86" s="32">
        <v>1.4415453366008399</v>
      </c>
      <c r="O86" s="74">
        <v>5.7661813464033438</v>
      </c>
      <c r="P86" s="32">
        <v>0.28830906732016698</v>
      </c>
      <c r="Q86" s="32">
        <v>0</v>
      </c>
      <c r="R86" s="32">
        <v>0</v>
      </c>
      <c r="S86" s="32">
        <v>0</v>
      </c>
      <c r="T86" s="33" t="e">
        <f t="shared" si="41"/>
        <v>#NUM!</v>
      </c>
      <c r="U86" s="34" t="e">
        <f t="shared" si="42"/>
        <v>#NUM!</v>
      </c>
      <c r="V86" s="34">
        <v>8.6492720196050161</v>
      </c>
      <c r="W86" s="32">
        <v>753.33333333333303</v>
      </c>
      <c r="X86" s="74">
        <v>19.78147522021532</v>
      </c>
      <c r="Y86" s="74">
        <v>162.01528038056799</v>
      </c>
      <c r="Z86" s="33">
        <f t="shared" si="43"/>
        <v>56.611847294929731</v>
      </c>
      <c r="AA86" s="33">
        <f t="shared" si="44"/>
        <v>26.205694574134245</v>
      </c>
      <c r="AB86" s="32">
        <v>9961</v>
      </c>
      <c r="AC86" s="32">
        <v>0</v>
      </c>
      <c r="AD86" s="32">
        <v>3000</v>
      </c>
      <c r="AE86" s="32">
        <v>0</v>
      </c>
      <c r="AF86" s="32">
        <v>0</v>
      </c>
      <c r="AG86" s="33">
        <f t="shared" si="45"/>
        <v>1720.0400628909604</v>
      </c>
      <c r="AH86" s="34">
        <f t="shared" si="46"/>
        <v>4.71773894158936</v>
      </c>
      <c r="AI86" s="35">
        <f t="shared" si="47"/>
        <v>36.486600609756096</v>
      </c>
      <c r="AJ86" s="30">
        <f t="shared" si="48"/>
        <v>82.336547774455724</v>
      </c>
      <c r="AK86" s="36">
        <v>4.4249999999999998</v>
      </c>
      <c r="AL86" s="37">
        <v>4.4249999999999998</v>
      </c>
      <c r="AM86" s="37">
        <v>1</v>
      </c>
      <c r="AN86" s="36">
        <f t="shared" si="49"/>
        <v>2.7124999999999999</v>
      </c>
      <c r="AO86" s="36">
        <f t="shared" si="50"/>
        <v>3.5687499999999996</v>
      </c>
      <c r="AP86" s="30">
        <f t="shared" si="51"/>
        <v>29.256249999999998</v>
      </c>
      <c r="AQ86" s="33">
        <v>83.902439024390247</v>
      </c>
      <c r="AR86" s="38">
        <v>5.7621283275537897E-3</v>
      </c>
      <c r="AS86" s="39">
        <v>4.9830500817389698</v>
      </c>
      <c r="AT86" s="40">
        <v>0.97982060191865905</v>
      </c>
      <c r="AU86" s="32">
        <v>5.5239951818125199</v>
      </c>
      <c r="AV86" s="41">
        <f t="shared" si="52"/>
        <v>5.2465555026375688</v>
      </c>
      <c r="AW86" s="30">
        <f t="shared" si="53"/>
        <v>5.2633159564155747</v>
      </c>
    </row>
    <row r="87" spans="1:49" x14ac:dyDescent="0.3">
      <c r="A87" s="26">
        <v>80</v>
      </c>
      <c r="B87" s="26">
        <v>3262011</v>
      </c>
      <c r="C87" s="27" t="s">
        <v>143</v>
      </c>
      <c r="D87" s="44">
        <v>405657</v>
      </c>
      <c r="E87" s="47" t="e">
        <f t="shared" si="36"/>
        <v>#NUM!</v>
      </c>
      <c r="F87" s="48" t="e">
        <f t="shared" si="37"/>
        <v>#NUM!</v>
      </c>
      <c r="G87" s="30" t="e">
        <f t="shared" si="38"/>
        <v>#NUM!</v>
      </c>
      <c r="H87" s="31" t="e">
        <f t="shared" si="39"/>
        <v>#NUM!</v>
      </c>
      <c r="I87" s="32">
        <v>11.0931156124509</v>
      </c>
      <c r="J87" s="32">
        <v>0.24651368027668699</v>
      </c>
      <c r="K87" s="33">
        <f t="shared" si="40"/>
        <v>1.6536640394469626</v>
      </c>
      <c r="L87" s="32">
        <v>1.77489849799215</v>
      </c>
      <c r="M87" s="32">
        <v>1.1586142973004301</v>
      </c>
      <c r="N87" s="32">
        <v>1.2325684013834299</v>
      </c>
      <c r="O87" s="74">
        <v>8.6279788096840431</v>
      </c>
      <c r="P87" s="32">
        <v>0.147908208166012</v>
      </c>
      <c r="Q87" s="32">
        <v>1.2325684013834299</v>
      </c>
      <c r="R87" s="32">
        <v>0.24651368027668699</v>
      </c>
      <c r="S87" s="32">
        <v>0</v>
      </c>
      <c r="T87" s="33" t="e">
        <f t="shared" si="41"/>
        <v>#NUM!</v>
      </c>
      <c r="U87" s="34" t="e">
        <f t="shared" si="42"/>
        <v>#NUM!</v>
      </c>
      <c r="V87" s="34">
        <v>2.2186231224901825</v>
      </c>
      <c r="W87" s="32">
        <v>762.98611111111097</v>
      </c>
      <c r="X87" s="74">
        <v>14.706886603536638</v>
      </c>
      <c r="Y87" s="74">
        <v>145.26065123984054</v>
      </c>
      <c r="Z87" s="33">
        <f t="shared" si="43"/>
        <v>46.220470851563363</v>
      </c>
      <c r="AA87" s="33">
        <f t="shared" si="44"/>
        <v>19.420665803770401</v>
      </c>
      <c r="AB87" s="32">
        <v>53054</v>
      </c>
      <c r="AC87" s="32">
        <v>511.74576271186402</v>
      </c>
      <c r="AD87" s="32">
        <v>4060.4042553191498</v>
      </c>
      <c r="AE87" s="32">
        <v>0</v>
      </c>
      <c r="AF87" s="32">
        <v>183.08522212148699</v>
      </c>
      <c r="AG87" s="33">
        <f t="shared" si="45"/>
        <v>7325.7936129588643</v>
      </c>
      <c r="AH87" s="34">
        <f t="shared" si="46"/>
        <v>17.046572497479609</v>
      </c>
      <c r="AI87" s="35">
        <f t="shared" si="47"/>
        <v>30.614847560975612</v>
      </c>
      <c r="AJ87" s="30">
        <f t="shared" si="48"/>
        <v>69.065271402703516</v>
      </c>
      <c r="AK87" s="36">
        <v>4.4249999999999998</v>
      </c>
      <c r="AL87" s="37">
        <v>10</v>
      </c>
      <c r="AM87" s="37">
        <v>1</v>
      </c>
      <c r="AN87" s="36">
        <f t="shared" si="49"/>
        <v>5.5</v>
      </c>
      <c r="AO87" s="36">
        <f t="shared" si="50"/>
        <v>4.9625000000000004</v>
      </c>
      <c r="AP87" s="30">
        <f t="shared" si="51"/>
        <v>44.587500000000006</v>
      </c>
      <c r="AQ87" s="33">
        <v>65.390243902439025</v>
      </c>
      <c r="AR87" s="38">
        <v>2.4604926112533398E-2</v>
      </c>
      <c r="AS87" s="39">
        <v>18.0080649705545</v>
      </c>
      <c r="AT87" s="40">
        <v>2.53778424406562</v>
      </c>
      <c r="AU87" s="32">
        <v>12.717373231539501</v>
      </c>
      <c r="AV87" s="41">
        <f t="shared" si="52"/>
        <v>15.133250920022238</v>
      </c>
      <c r="AW87" s="30">
        <f t="shared" si="53"/>
        <v>15.189032529053572</v>
      </c>
    </row>
    <row r="88" spans="1:49" x14ac:dyDescent="0.3">
      <c r="A88" s="26">
        <v>81</v>
      </c>
      <c r="B88" s="26">
        <v>219011</v>
      </c>
      <c r="C88" s="27" t="s">
        <v>150</v>
      </c>
      <c r="D88" s="44">
        <v>58377</v>
      </c>
      <c r="E88" s="47" t="e">
        <f t="shared" si="36"/>
        <v>#NUM!</v>
      </c>
      <c r="F88" s="48" t="e">
        <f t="shared" si="37"/>
        <v>#NUM!</v>
      </c>
      <c r="G88" s="30" t="e">
        <f t="shared" si="38"/>
        <v>#NUM!</v>
      </c>
      <c r="H88" s="31" t="e">
        <f t="shared" si="39"/>
        <v>#NUM!</v>
      </c>
      <c r="I88" s="32">
        <v>13.704027271014301</v>
      </c>
      <c r="J88" s="32">
        <v>1.71300340887678</v>
      </c>
      <c r="K88" s="33">
        <f t="shared" si="40"/>
        <v>4.845105306449784</v>
      </c>
      <c r="L88" s="32">
        <v>0</v>
      </c>
      <c r="M88" s="32">
        <v>0.68520136355071304</v>
      </c>
      <c r="N88" s="32">
        <v>3.4260068177535699</v>
      </c>
      <c r="O88" s="74">
        <v>8.565017044383918</v>
      </c>
      <c r="P88" s="32">
        <v>0</v>
      </c>
      <c r="Q88" s="32">
        <v>0</v>
      </c>
      <c r="R88" s="32">
        <v>0</v>
      </c>
      <c r="S88" s="32">
        <v>0</v>
      </c>
      <c r="T88" s="33" t="e">
        <f t="shared" si="41"/>
        <v>#NUM!</v>
      </c>
      <c r="U88" s="34" t="e">
        <f t="shared" si="42"/>
        <v>#NUM!</v>
      </c>
      <c r="V88" s="34">
        <v>8.565017044383918</v>
      </c>
      <c r="W88" s="32">
        <v>0</v>
      </c>
      <c r="X88" s="74">
        <v>16.960345591493134</v>
      </c>
      <c r="Y88" s="74">
        <v>231.97492163009403</v>
      </c>
      <c r="Z88" s="33">
        <f t="shared" si="43"/>
        <v>62.724595171319606</v>
      </c>
      <c r="AA88" s="33">
        <f t="shared" si="44"/>
        <v>30.197001253603315</v>
      </c>
      <c r="AB88" s="32">
        <v>6108</v>
      </c>
      <c r="AC88" s="32">
        <v>0</v>
      </c>
      <c r="AD88" s="32">
        <v>2550</v>
      </c>
      <c r="AE88" s="32">
        <v>0</v>
      </c>
      <c r="AF88" s="32">
        <v>0</v>
      </c>
      <c r="AG88" s="33">
        <f t="shared" si="45"/>
        <v>1088.1446683556369</v>
      </c>
      <c r="AH88" s="34">
        <f t="shared" si="46"/>
        <v>3.3280001536854149</v>
      </c>
      <c r="AI88" s="35">
        <f t="shared" si="47"/>
        <v>24.051234756097561</v>
      </c>
      <c r="AJ88" s="30">
        <f t="shared" si="48"/>
        <v>54.230260664504996</v>
      </c>
      <c r="AK88" s="36">
        <v>4.4249999999999998</v>
      </c>
      <c r="AL88" s="37">
        <v>4.4249999999999998</v>
      </c>
      <c r="AM88" s="37">
        <v>1</v>
      </c>
      <c r="AN88" s="36">
        <f t="shared" si="49"/>
        <v>2.7124999999999999</v>
      </c>
      <c r="AO88" s="36">
        <f t="shared" si="50"/>
        <v>3.5687499999999996</v>
      </c>
      <c r="AP88" s="30">
        <f t="shared" si="51"/>
        <v>29.256249999999998</v>
      </c>
      <c r="AQ88" s="33">
        <v>52.814024390243894</v>
      </c>
      <c r="AR88" s="38">
        <v>1.33334372108132E-2</v>
      </c>
      <c r="AS88" s="39">
        <v>10.2166895899274</v>
      </c>
      <c r="AT88" s="40">
        <v>1.23391025254454</v>
      </c>
      <c r="AU88" s="32">
        <v>6.6971694883427197</v>
      </c>
      <c r="AV88" s="41">
        <f t="shared" si="52"/>
        <v>8.2718136943194303</v>
      </c>
      <c r="AW88" s="30">
        <f t="shared" si="53"/>
        <v>8.3005143429345747</v>
      </c>
    </row>
    <row r="89" spans="1:49" x14ac:dyDescent="0.3">
      <c r="A89" s="26">
        <v>82</v>
      </c>
      <c r="B89" s="26">
        <v>2476011</v>
      </c>
      <c r="C89" s="27" t="s">
        <v>163</v>
      </c>
      <c r="D89" s="44">
        <v>50970</v>
      </c>
      <c r="E89" s="47" t="e">
        <f t="shared" si="36"/>
        <v>#NUM!</v>
      </c>
      <c r="F89" s="48" t="e">
        <f t="shared" si="37"/>
        <v>#NUM!</v>
      </c>
      <c r="G89" s="30" t="e">
        <f t="shared" si="38"/>
        <v>#NUM!</v>
      </c>
      <c r="H89" s="31" t="e">
        <f t="shared" si="39"/>
        <v>#NUM!</v>
      </c>
      <c r="I89" s="32">
        <v>15.695507161075099</v>
      </c>
      <c r="J89" s="32">
        <v>1.9619383951343901</v>
      </c>
      <c r="K89" s="33">
        <f t="shared" si="40"/>
        <v>5.5491997738791135</v>
      </c>
      <c r="L89" s="32">
        <v>0</v>
      </c>
      <c r="M89" s="32">
        <v>0.19619383951343899</v>
      </c>
      <c r="N89" s="32">
        <v>1.9619383951343901</v>
      </c>
      <c r="O89" s="74">
        <v>11.771630370806356</v>
      </c>
      <c r="P89" s="32">
        <v>0</v>
      </c>
      <c r="Q89" s="32">
        <v>0</v>
      </c>
      <c r="R89" s="32">
        <v>0</v>
      </c>
      <c r="S89" s="32">
        <v>0</v>
      </c>
      <c r="T89" s="33" t="e">
        <f t="shared" si="41"/>
        <v>#NUM!</v>
      </c>
      <c r="U89" s="34" t="e">
        <f t="shared" si="42"/>
        <v>#NUM!</v>
      </c>
      <c r="V89" s="34">
        <v>1.9619383951343927</v>
      </c>
      <c r="W89" s="32">
        <v>0</v>
      </c>
      <c r="X89" s="74">
        <v>21.411661729060061</v>
      </c>
      <c r="Y89" s="74">
        <v>145.69354522268003</v>
      </c>
      <c r="Z89" s="33">
        <f t="shared" si="43"/>
        <v>55.852850477084331</v>
      </c>
      <c r="AA89" s="33">
        <f t="shared" si="44"/>
        <v>25.710109097680526</v>
      </c>
      <c r="AB89" s="32">
        <v>17935</v>
      </c>
      <c r="AC89" s="32">
        <v>0</v>
      </c>
      <c r="AD89" s="32">
        <v>17000</v>
      </c>
      <c r="AE89" s="32">
        <v>0</v>
      </c>
      <c r="AF89" s="32">
        <v>0</v>
      </c>
      <c r="AG89" s="33">
        <f t="shared" si="45"/>
        <v>4372.765221353342</v>
      </c>
      <c r="AH89" s="34">
        <f t="shared" si="46"/>
        <v>10.551924596755939</v>
      </c>
      <c r="AI89" s="35">
        <f t="shared" si="47"/>
        <v>25.523993902439027</v>
      </c>
      <c r="AJ89" s="30">
        <f t="shared" si="48"/>
        <v>57.558975870636303</v>
      </c>
      <c r="AK89" s="36">
        <v>4.4249999999999998</v>
      </c>
      <c r="AL89" s="37">
        <v>1</v>
      </c>
      <c r="AM89" s="37">
        <v>1</v>
      </c>
      <c r="AN89" s="36">
        <f t="shared" si="49"/>
        <v>1</v>
      </c>
      <c r="AO89" s="36">
        <f t="shared" si="50"/>
        <v>2.7124999999999999</v>
      </c>
      <c r="AP89" s="30">
        <f t="shared" si="51"/>
        <v>19.837499999999999</v>
      </c>
      <c r="AQ89" s="33">
        <v>58.850609756097562</v>
      </c>
      <c r="AR89" s="38">
        <v>6.86330797916048E-3</v>
      </c>
      <c r="AS89" s="39">
        <v>5.7442364788498699</v>
      </c>
      <c r="AT89" s="40">
        <v>0.56912152845416697</v>
      </c>
      <c r="AU89" s="32">
        <v>3.6277290430010498</v>
      </c>
      <c r="AV89" s="41">
        <f t="shared" si="52"/>
        <v>4.5649242605096703</v>
      </c>
      <c r="AW89" s="30">
        <f t="shared" si="53"/>
        <v>4.5789944282616872</v>
      </c>
    </row>
    <row r="90" spans="1:49" x14ac:dyDescent="0.3">
      <c r="A90" s="26">
        <v>83</v>
      </c>
      <c r="B90" s="26">
        <v>1864011</v>
      </c>
      <c r="C90" s="27" t="s">
        <v>123</v>
      </c>
      <c r="D90" s="44">
        <v>47816</v>
      </c>
      <c r="E90" s="47" t="e">
        <f t="shared" si="36"/>
        <v>#NUM!</v>
      </c>
      <c r="F90" s="48" t="e">
        <f t="shared" si="37"/>
        <v>#NUM!</v>
      </c>
      <c r="G90" s="30" t="e">
        <f t="shared" si="38"/>
        <v>#NUM!</v>
      </c>
      <c r="H90" s="31" t="e">
        <f t="shared" si="39"/>
        <v>#NUM!</v>
      </c>
      <c r="I90" s="32">
        <v>20.9135017567341</v>
      </c>
      <c r="J90" s="32">
        <v>4.1827003513468304</v>
      </c>
      <c r="K90" s="33">
        <f t="shared" si="40"/>
        <v>9.3528023151237552</v>
      </c>
      <c r="L90" s="32">
        <v>0</v>
      </c>
      <c r="M90" s="32">
        <v>0.41827003513468303</v>
      </c>
      <c r="N90" s="32">
        <v>2.0913501756734099</v>
      </c>
      <c r="O90" s="74">
        <v>18.822151581060734</v>
      </c>
      <c r="P90" s="32">
        <v>0</v>
      </c>
      <c r="Q90" s="32">
        <v>0</v>
      </c>
      <c r="R90" s="32">
        <v>0</v>
      </c>
      <c r="S90" s="32">
        <v>2.0913501756734099</v>
      </c>
      <c r="T90" s="33" t="e">
        <f t="shared" si="41"/>
        <v>#NUM!</v>
      </c>
      <c r="U90" s="34" t="e">
        <f t="shared" si="42"/>
        <v>#NUM!</v>
      </c>
      <c r="V90" s="34">
        <v>18.822151581060734</v>
      </c>
      <c r="W90" s="32">
        <v>0</v>
      </c>
      <c r="X90" s="74">
        <v>25.390936207062445</v>
      </c>
      <c r="Y90" s="74">
        <v>217.35402375773799</v>
      </c>
      <c r="Z90" s="33">
        <f t="shared" si="43"/>
        <v>74.288775407736125</v>
      </c>
      <c r="AA90" s="33">
        <f t="shared" si="44"/>
        <v>37.747809949389556</v>
      </c>
      <c r="AB90" s="32">
        <v>5766.5</v>
      </c>
      <c r="AC90" s="32">
        <v>0</v>
      </c>
      <c r="AD90" s="32">
        <v>3000</v>
      </c>
      <c r="AE90" s="32">
        <v>36.615384615384599</v>
      </c>
      <c r="AF90" s="32">
        <v>0</v>
      </c>
      <c r="AG90" s="33">
        <f t="shared" si="45"/>
        <v>1108.2817663464796</v>
      </c>
      <c r="AH90" s="34">
        <f t="shared" si="46"/>
        <v>3.3722880317040169</v>
      </c>
      <c r="AI90" s="35">
        <f t="shared" si="47"/>
        <v>22.553658536585367</v>
      </c>
      <c r="AJ90" s="30">
        <f t="shared" si="48"/>
        <v>50.845454162631071</v>
      </c>
      <c r="AK90" s="36">
        <v>1</v>
      </c>
      <c r="AL90" s="37">
        <v>1</v>
      </c>
      <c r="AM90" s="37">
        <v>1</v>
      </c>
      <c r="AN90" s="36">
        <f t="shared" si="49"/>
        <v>1</v>
      </c>
      <c r="AO90" s="36">
        <f t="shared" si="50"/>
        <v>1</v>
      </c>
      <c r="AP90" s="30">
        <f t="shared" si="51"/>
        <v>1</v>
      </c>
      <c r="AQ90" s="33">
        <v>56.134146341463413</v>
      </c>
      <c r="AR90" s="38">
        <v>4.6477653822907901E-3</v>
      </c>
      <c r="AS90" s="39">
        <v>4.2127507812197402</v>
      </c>
      <c r="AT90" s="40">
        <v>0.51589578079794596</v>
      </c>
      <c r="AU90" s="32">
        <v>3.3819768864597402</v>
      </c>
      <c r="AV90" s="41">
        <f t="shared" si="52"/>
        <v>3.7745762372086715</v>
      </c>
      <c r="AW90" s="30">
        <f t="shared" si="53"/>
        <v>3.7855270317404761</v>
      </c>
    </row>
    <row r="91" spans="1:49" x14ac:dyDescent="0.3">
      <c r="A91" s="26">
        <v>84</v>
      </c>
      <c r="B91" s="26">
        <v>2413041</v>
      </c>
      <c r="C91" s="27" t="s">
        <v>107</v>
      </c>
      <c r="D91" s="44">
        <v>61041</v>
      </c>
      <c r="E91" s="47" t="e">
        <f t="shared" si="36"/>
        <v>#NUM!</v>
      </c>
      <c r="F91" s="48" t="e">
        <f t="shared" si="37"/>
        <v>#NUM!</v>
      </c>
      <c r="G91" s="30" t="e">
        <f t="shared" si="38"/>
        <v>#NUM!</v>
      </c>
      <c r="H91" s="31" t="e">
        <f t="shared" si="39"/>
        <v>#NUM!</v>
      </c>
      <c r="I91" s="32">
        <v>9.8294588882881992</v>
      </c>
      <c r="J91" s="32">
        <v>1.63824314804803</v>
      </c>
      <c r="K91" s="33">
        <f t="shared" si="40"/>
        <v>4.0128597873284768</v>
      </c>
      <c r="L91" s="32">
        <v>3.1126619812912599</v>
      </c>
      <c r="M91" s="32">
        <v>0.327648629609607</v>
      </c>
      <c r="N91" s="32">
        <v>8.1912157402401693</v>
      </c>
      <c r="O91" s="74">
        <v>14.7441883324323</v>
      </c>
      <c r="P91" s="32">
        <v>0.327648629609607</v>
      </c>
      <c r="Q91" s="32">
        <v>0</v>
      </c>
      <c r="R91" s="32">
        <v>0</v>
      </c>
      <c r="S91" s="32">
        <v>1.63824314804803</v>
      </c>
      <c r="T91" s="33" t="e">
        <f t="shared" si="41"/>
        <v>#NUM!</v>
      </c>
      <c r="U91" s="34" t="e">
        <f t="shared" si="42"/>
        <v>#NUM!</v>
      </c>
      <c r="V91" s="34">
        <v>11.467702036336233</v>
      </c>
      <c r="W91" s="32">
        <v>102.631578947368</v>
      </c>
      <c r="X91" s="74">
        <v>23.666739782115961</v>
      </c>
      <c r="Y91" s="74">
        <v>224.06251535852951</v>
      </c>
      <c r="Z91" s="33">
        <f t="shared" si="43"/>
        <v>72.820527641020831</v>
      </c>
      <c r="AA91" s="33">
        <f t="shared" si="44"/>
        <v>36.789120463595268</v>
      </c>
      <c r="AB91" s="32">
        <v>6989</v>
      </c>
      <c r="AC91" s="32">
        <v>0</v>
      </c>
      <c r="AD91" s="32">
        <v>6575</v>
      </c>
      <c r="AE91" s="32">
        <v>90.258706467661696</v>
      </c>
      <c r="AF91" s="32">
        <v>0</v>
      </c>
      <c r="AG91" s="33">
        <f t="shared" si="45"/>
        <v>1727.1682682075925</v>
      </c>
      <c r="AH91" s="34">
        <f t="shared" si="46"/>
        <v>4.7334161304126017</v>
      </c>
      <c r="AI91" s="35">
        <f t="shared" si="47"/>
        <v>30.755701219512193</v>
      </c>
      <c r="AJ91" s="30">
        <f t="shared" si="48"/>
        <v>69.383627405567026</v>
      </c>
      <c r="AK91" s="36">
        <v>4.4249999999999998</v>
      </c>
      <c r="AL91" s="37">
        <v>1</v>
      </c>
      <c r="AM91" s="37">
        <v>1</v>
      </c>
      <c r="AN91" s="36">
        <f t="shared" si="49"/>
        <v>1</v>
      </c>
      <c r="AO91" s="36">
        <f t="shared" si="50"/>
        <v>2.7124999999999999</v>
      </c>
      <c r="AP91" s="30">
        <f t="shared" si="51"/>
        <v>19.837499999999999</v>
      </c>
      <c r="AQ91" s="33">
        <v>71.929878048780481</v>
      </c>
      <c r="AR91" s="38">
        <v>2.0507099557866899E-2</v>
      </c>
      <c r="AS91" s="39">
        <v>15.175457387785601</v>
      </c>
      <c r="AT91" s="40">
        <v>2.1341563515776301</v>
      </c>
      <c r="AU91" s="32">
        <v>10.853755914976499</v>
      </c>
      <c r="AV91" s="41">
        <f t="shared" si="52"/>
        <v>12.833967055636062</v>
      </c>
      <c r="AW91" s="30">
        <f t="shared" si="53"/>
        <v>12.880673770695653</v>
      </c>
    </row>
    <row r="92" spans="1:49" x14ac:dyDescent="0.3">
      <c r="A92" s="26">
        <v>85</v>
      </c>
      <c r="B92" s="26">
        <v>1263011</v>
      </c>
      <c r="C92" s="27" t="s">
        <v>87</v>
      </c>
      <c r="D92" s="44">
        <v>110644</v>
      </c>
      <c r="E92" s="47" t="e">
        <f t="shared" si="36"/>
        <v>#NUM!</v>
      </c>
      <c r="F92" s="48" t="e">
        <f t="shared" si="37"/>
        <v>#NUM!</v>
      </c>
      <c r="G92" s="30" t="e">
        <f t="shared" si="38"/>
        <v>#NUM!</v>
      </c>
      <c r="H92" s="31" t="e">
        <f t="shared" si="39"/>
        <v>#NUM!</v>
      </c>
      <c r="I92" s="32">
        <v>34.344383789450902</v>
      </c>
      <c r="J92" s="32">
        <v>0</v>
      </c>
      <c r="K92" s="33" t="e">
        <f t="shared" si="40"/>
        <v>#NUM!</v>
      </c>
      <c r="L92" s="32">
        <v>7.7726763312967702</v>
      </c>
      <c r="M92" s="32">
        <v>0.63265970138462102</v>
      </c>
      <c r="N92" s="32">
        <v>2.7113987202198002</v>
      </c>
      <c r="O92" s="74">
        <v>9.0379957340660138</v>
      </c>
      <c r="P92" s="32">
        <v>0.451899786703301</v>
      </c>
      <c r="Q92" s="32">
        <v>0.903799573406601</v>
      </c>
      <c r="R92" s="32">
        <v>0</v>
      </c>
      <c r="S92" s="32">
        <v>0.903799573406601</v>
      </c>
      <c r="T92" s="33" t="e">
        <f t="shared" si="41"/>
        <v>#NUM!</v>
      </c>
      <c r="U92" s="34" t="e">
        <f t="shared" si="42"/>
        <v>#NUM!</v>
      </c>
      <c r="V92" s="34">
        <v>9.0379957340660138</v>
      </c>
      <c r="W92" s="32">
        <v>3884.1511627906998</v>
      </c>
      <c r="X92" s="74">
        <v>16.345419931819187</v>
      </c>
      <c r="Y92" s="74">
        <v>204.14120964534905</v>
      </c>
      <c r="Z92" s="33">
        <f t="shared" si="43"/>
        <v>57.764814524438385</v>
      </c>
      <c r="AA92" s="33">
        <f t="shared" si="44"/>
        <v>26.958522254484226</v>
      </c>
      <c r="AB92" s="32">
        <v>0</v>
      </c>
      <c r="AC92" s="32">
        <v>0</v>
      </c>
      <c r="AD92" s="32">
        <v>5365.7142857142899</v>
      </c>
      <c r="AE92" s="32">
        <v>61.874637681159399</v>
      </c>
      <c r="AF92" s="32">
        <v>179.76687116564401</v>
      </c>
      <c r="AG92" s="33">
        <f t="shared" si="45"/>
        <v>1191.8513624422621</v>
      </c>
      <c r="AH92" s="34">
        <f t="shared" si="46"/>
        <v>3.5560841317993197</v>
      </c>
      <c r="AI92" s="35">
        <f t="shared" si="47"/>
        <v>23.773384146341467</v>
      </c>
      <c r="AJ92" s="30">
        <f t="shared" si="48"/>
        <v>53.602265549332557</v>
      </c>
      <c r="AK92" s="36">
        <v>4.4249999999999998</v>
      </c>
      <c r="AL92" s="37">
        <v>10</v>
      </c>
      <c r="AM92" s="37">
        <v>1</v>
      </c>
      <c r="AN92" s="36">
        <f t="shared" si="49"/>
        <v>5.5</v>
      </c>
      <c r="AO92" s="36">
        <f t="shared" si="50"/>
        <v>4.9625000000000004</v>
      </c>
      <c r="AP92" s="30">
        <f t="shared" si="51"/>
        <v>44.587500000000006</v>
      </c>
      <c r="AQ92" s="33">
        <v>48.286585365853661</v>
      </c>
      <c r="AR92" s="38">
        <v>2.1507530458917401E-2</v>
      </c>
      <c r="AS92" s="39">
        <v>15.867001580431999</v>
      </c>
      <c r="AT92" s="40">
        <v>1.8166769168600001</v>
      </c>
      <c r="AU92" s="32">
        <v>9.3879004000233994</v>
      </c>
      <c r="AV92" s="41">
        <f t="shared" si="52"/>
        <v>12.204828162825951</v>
      </c>
      <c r="AW92" s="30">
        <f t="shared" si="53"/>
        <v>12.249051770499722</v>
      </c>
    </row>
    <row r="93" spans="1:49" x14ac:dyDescent="0.3">
      <c r="A93" s="26">
        <v>86</v>
      </c>
      <c r="B93" s="26">
        <v>2214011</v>
      </c>
      <c r="C93" s="27" t="s">
        <v>134</v>
      </c>
      <c r="D93" s="44">
        <v>60052</v>
      </c>
      <c r="E93" s="47" t="e">
        <f t="shared" si="36"/>
        <v>#NUM!</v>
      </c>
      <c r="F93" s="48" t="e">
        <f t="shared" si="37"/>
        <v>#NUM!</v>
      </c>
      <c r="G93" s="30" t="e">
        <f t="shared" si="38"/>
        <v>#NUM!</v>
      </c>
      <c r="H93" s="31" t="e">
        <f t="shared" si="39"/>
        <v>#NUM!</v>
      </c>
      <c r="I93" s="32">
        <v>3.33044694598015</v>
      </c>
      <c r="J93" s="32">
        <v>0</v>
      </c>
      <c r="K93" s="33" t="e">
        <f t="shared" si="40"/>
        <v>#NUM!</v>
      </c>
      <c r="L93" s="32">
        <v>4.9956704189702297</v>
      </c>
      <c r="M93" s="32">
        <v>0.999134083794045</v>
      </c>
      <c r="N93" s="32">
        <v>1.6652234729900799</v>
      </c>
      <c r="O93" s="74">
        <v>11.656564310930527</v>
      </c>
      <c r="P93" s="32">
        <v>0.166522347299008</v>
      </c>
      <c r="Q93" s="32">
        <v>0</v>
      </c>
      <c r="R93" s="32">
        <v>0</v>
      </c>
      <c r="S93" s="32">
        <v>0</v>
      </c>
      <c r="T93" s="33" t="e">
        <f t="shared" si="41"/>
        <v>#NUM!</v>
      </c>
      <c r="U93" s="34" t="e">
        <f t="shared" si="42"/>
        <v>#NUM!</v>
      </c>
      <c r="V93" s="34">
        <v>13.321787783920602</v>
      </c>
      <c r="W93" s="32">
        <v>1255.93333333333</v>
      </c>
      <c r="X93" s="74">
        <v>17.949110185535783</v>
      </c>
      <c r="Y93" s="74">
        <v>219.89275960833942</v>
      </c>
      <c r="Z93" s="33">
        <f t="shared" si="43"/>
        <v>62.824194154892403</v>
      </c>
      <c r="AA93" s="33">
        <f t="shared" si="44"/>
        <v>30.262034213647016</v>
      </c>
      <c r="AB93" s="32">
        <v>0</v>
      </c>
      <c r="AC93" s="32">
        <v>0</v>
      </c>
      <c r="AD93" s="32">
        <v>2916.6666666666702</v>
      </c>
      <c r="AE93" s="32">
        <v>0</v>
      </c>
      <c r="AF93" s="32">
        <v>0</v>
      </c>
      <c r="AG93" s="33">
        <f t="shared" si="45"/>
        <v>527.60139304989787</v>
      </c>
      <c r="AH93" s="34">
        <f t="shared" si="46"/>
        <v>2.0951873515538781</v>
      </c>
      <c r="AI93" s="35">
        <f t="shared" si="47"/>
        <v>32.985381097560975</v>
      </c>
      <c r="AJ93" s="30">
        <f t="shared" si="48"/>
        <v>74.423127131848233</v>
      </c>
      <c r="AK93" s="36">
        <v>4.4249999999999998</v>
      </c>
      <c r="AL93" s="37">
        <v>4.4249999999999998</v>
      </c>
      <c r="AM93" s="37">
        <v>1</v>
      </c>
      <c r="AN93" s="36">
        <f t="shared" si="49"/>
        <v>2.7124999999999999</v>
      </c>
      <c r="AO93" s="36">
        <f t="shared" si="50"/>
        <v>3.5687499999999996</v>
      </c>
      <c r="AP93" s="30">
        <f t="shared" si="51"/>
        <v>29.256249999999998</v>
      </c>
      <c r="AQ93" s="33">
        <v>75.149390243902445</v>
      </c>
      <c r="AR93" s="38">
        <v>3.4222053744419202E-2</v>
      </c>
      <c r="AS93" s="39">
        <v>24.655869188503701</v>
      </c>
      <c r="AT93" s="40">
        <v>3.2099505173781799</v>
      </c>
      <c r="AU93" s="32">
        <v>15.820877052431101</v>
      </c>
      <c r="AV93" s="41">
        <f t="shared" si="52"/>
        <v>19.750379111605458</v>
      </c>
      <c r="AW93" s="30">
        <f t="shared" si="53"/>
        <v>19.824383763664038</v>
      </c>
    </row>
    <row r="94" spans="1:49" x14ac:dyDescent="0.3">
      <c r="A94" s="26">
        <v>87</v>
      </c>
      <c r="B94" s="26">
        <v>1016011</v>
      </c>
      <c r="C94" s="27" t="s">
        <v>146</v>
      </c>
      <c r="D94" s="44">
        <v>63960</v>
      </c>
      <c r="E94" s="47" t="e">
        <f t="shared" si="36"/>
        <v>#NUM!</v>
      </c>
      <c r="F94" s="48" t="e">
        <f t="shared" si="37"/>
        <v>#NUM!</v>
      </c>
      <c r="G94" s="30" t="e">
        <f t="shared" si="38"/>
        <v>#NUM!</v>
      </c>
      <c r="H94" s="31" t="e">
        <f t="shared" si="39"/>
        <v>#NUM!</v>
      </c>
      <c r="I94" s="32">
        <v>64.102564102564102</v>
      </c>
      <c r="J94" s="32">
        <v>3.1269543464665399</v>
      </c>
      <c r="K94" s="33">
        <f t="shared" si="40"/>
        <v>14.157887958313657</v>
      </c>
      <c r="L94" s="32">
        <v>0</v>
      </c>
      <c r="M94" s="32">
        <v>0.312695434646654</v>
      </c>
      <c r="N94" s="32">
        <v>3.1269543464665399</v>
      </c>
      <c r="O94" s="74">
        <v>6.2539086929330834</v>
      </c>
      <c r="P94" s="32">
        <v>0</v>
      </c>
      <c r="Q94" s="32">
        <v>0</v>
      </c>
      <c r="R94" s="32">
        <v>0</v>
      </c>
      <c r="S94" s="32">
        <v>0</v>
      </c>
      <c r="T94" s="33" t="e">
        <f t="shared" si="41"/>
        <v>#NUM!</v>
      </c>
      <c r="U94" s="34" t="e">
        <f t="shared" si="42"/>
        <v>#NUM!</v>
      </c>
      <c r="V94" s="34">
        <v>9.3808630393996246</v>
      </c>
      <c r="W94" s="32">
        <v>0</v>
      </c>
      <c r="X94" s="74">
        <v>27.083598726114651</v>
      </c>
      <c r="Y94" s="74">
        <v>137.46091307066916</v>
      </c>
      <c r="Z94" s="33">
        <f t="shared" si="43"/>
        <v>61.015868510833577</v>
      </c>
      <c r="AA94" s="33">
        <f t="shared" si="44"/>
        <v>29.081291548034276</v>
      </c>
      <c r="AB94" s="32">
        <v>40495</v>
      </c>
      <c r="AC94" s="32">
        <v>0</v>
      </c>
      <c r="AD94" s="32">
        <v>2200</v>
      </c>
      <c r="AE94" s="32">
        <v>0</v>
      </c>
      <c r="AF94" s="32">
        <v>0</v>
      </c>
      <c r="AG94" s="33">
        <f t="shared" si="45"/>
        <v>5343.8956112842689</v>
      </c>
      <c r="AH94" s="34">
        <f t="shared" si="46"/>
        <v>12.68774894786038</v>
      </c>
      <c r="AI94" s="35">
        <f t="shared" si="47"/>
        <v>21.958551829268291</v>
      </c>
      <c r="AJ94" s="30">
        <f t="shared" si="48"/>
        <v>49.500400050532704</v>
      </c>
      <c r="AK94" s="36">
        <v>4.4249999999999998</v>
      </c>
      <c r="AL94" s="37">
        <v>4.4249999999999998</v>
      </c>
      <c r="AM94" s="37">
        <v>1</v>
      </c>
      <c r="AN94" s="36">
        <f t="shared" si="49"/>
        <v>2.7124999999999999</v>
      </c>
      <c r="AO94" s="36">
        <f t="shared" si="50"/>
        <v>3.5687499999999996</v>
      </c>
      <c r="AP94" s="30">
        <f t="shared" si="51"/>
        <v>29.256249999999998</v>
      </c>
      <c r="AQ94" s="33">
        <v>47.582317073170728</v>
      </c>
      <c r="AR94" s="38">
        <v>7.4886700166982402E-3</v>
      </c>
      <c r="AS94" s="39">
        <v>6.1765156946424504</v>
      </c>
      <c r="AT94" s="40">
        <v>0.51244083985229505</v>
      </c>
      <c r="AU94" s="32">
        <v>3.3660248477283998</v>
      </c>
      <c r="AV94" s="41">
        <f t="shared" si="52"/>
        <v>4.5596387247841168</v>
      </c>
      <c r="AW94" s="30">
        <f t="shared" si="53"/>
        <v>4.5736880313988753</v>
      </c>
    </row>
    <row r="95" spans="1:49" x14ac:dyDescent="0.3">
      <c r="A95" s="26">
        <v>88</v>
      </c>
      <c r="B95" s="26">
        <v>463011</v>
      </c>
      <c r="C95" s="27" t="s">
        <v>137</v>
      </c>
      <c r="D95" s="44">
        <v>202689</v>
      </c>
      <c r="E95" s="47" t="e">
        <f t="shared" si="36"/>
        <v>#NUM!</v>
      </c>
      <c r="F95" s="48" t="e">
        <f t="shared" si="37"/>
        <v>#NUM!</v>
      </c>
      <c r="G95" s="30" t="e">
        <f t="shared" si="38"/>
        <v>#NUM!</v>
      </c>
      <c r="H95" s="31" t="e">
        <f t="shared" si="39"/>
        <v>#NUM!</v>
      </c>
      <c r="I95" s="32">
        <v>38.482601423856302</v>
      </c>
      <c r="J95" s="32">
        <v>0.49336668492123398</v>
      </c>
      <c r="K95" s="33">
        <f t="shared" si="40"/>
        <v>4.3572965806372581</v>
      </c>
      <c r="L95" s="32">
        <v>6.7097869149287801</v>
      </c>
      <c r="M95" s="32">
        <v>0.98673336984246796</v>
      </c>
      <c r="N95" s="32">
        <v>2.4668334246061701</v>
      </c>
      <c r="O95" s="74">
        <v>7.8938669587397445</v>
      </c>
      <c r="P95" s="32">
        <v>0.39469334793698702</v>
      </c>
      <c r="Q95" s="32">
        <v>1.4801000547637</v>
      </c>
      <c r="R95" s="32">
        <v>0.49336668492123398</v>
      </c>
      <c r="S95" s="32">
        <v>0</v>
      </c>
      <c r="T95" s="33" t="e">
        <f t="shared" si="41"/>
        <v>#NUM!</v>
      </c>
      <c r="U95" s="34" t="e">
        <f t="shared" si="42"/>
        <v>#NUM!</v>
      </c>
      <c r="V95" s="34">
        <v>9.3739670135034459</v>
      </c>
      <c r="W95" s="32">
        <v>711.27941176470597</v>
      </c>
      <c r="X95" s="74">
        <v>17.488732118361749</v>
      </c>
      <c r="Y95" s="74">
        <v>226.58851738377513</v>
      </c>
      <c r="Z95" s="33">
        <v>169.628966751566</v>
      </c>
      <c r="AA95" s="33">
        <f t="shared" si="44"/>
        <v>100</v>
      </c>
      <c r="AB95" s="32">
        <v>353779</v>
      </c>
      <c r="AC95" s="32">
        <v>211.34567901234601</v>
      </c>
      <c r="AD95" s="32">
        <v>5363.8</v>
      </c>
      <c r="AE95" s="32">
        <v>0</v>
      </c>
      <c r="AF95" s="32">
        <v>165.830161054173</v>
      </c>
      <c r="AG95" s="33">
        <f t="shared" si="45"/>
        <v>45043.592997993699</v>
      </c>
      <c r="AH95" s="34">
        <f t="shared" si="46"/>
        <v>100</v>
      </c>
      <c r="AI95" s="35">
        <f t="shared" si="47"/>
        <v>36.10814024390244</v>
      </c>
      <c r="AJ95" s="30">
        <f t="shared" si="48"/>
        <v>81.481155514380774</v>
      </c>
      <c r="AK95" s="36">
        <v>4.4249999999999998</v>
      </c>
      <c r="AL95" s="37">
        <v>10</v>
      </c>
      <c r="AM95" s="37">
        <v>10</v>
      </c>
      <c r="AN95" s="36">
        <f t="shared" si="49"/>
        <v>10</v>
      </c>
      <c r="AO95" s="36">
        <f t="shared" si="50"/>
        <v>7.2125000000000004</v>
      </c>
      <c r="AP95" s="30">
        <f t="shared" si="51"/>
        <v>69.337500000000006</v>
      </c>
      <c r="AQ95" s="33">
        <v>72.935975609756099</v>
      </c>
      <c r="AR95" s="38">
        <v>4.34097811342362E-2</v>
      </c>
      <c r="AS95" s="39">
        <v>31.006852063357801</v>
      </c>
      <c r="AT95" s="40">
        <v>6.0237777608001899</v>
      </c>
      <c r="AU95" s="32">
        <v>28.8127868640507</v>
      </c>
      <c r="AV95" s="41">
        <f t="shared" si="52"/>
        <v>29.88969420764754</v>
      </c>
      <c r="AW95" s="30">
        <f t="shared" si="53"/>
        <v>30.003717063142364</v>
      </c>
    </row>
    <row r="96" spans="1:49" x14ac:dyDescent="0.3">
      <c r="A96" s="26">
        <v>89</v>
      </c>
      <c r="B96" s="26">
        <v>2477011</v>
      </c>
      <c r="C96" s="27" t="s">
        <v>110</v>
      </c>
      <c r="D96" s="44">
        <v>128444</v>
      </c>
      <c r="E96" s="47" t="e">
        <f t="shared" si="36"/>
        <v>#NUM!</v>
      </c>
      <c r="F96" s="48" t="e">
        <f t="shared" si="37"/>
        <v>#NUM!</v>
      </c>
      <c r="G96" s="30" t="e">
        <f t="shared" si="38"/>
        <v>#NUM!</v>
      </c>
      <c r="H96" s="31" t="e">
        <f t="shared" si="39"/>
        <v>#NUM!</v>
      </c>
      <c r="I96" s="32">
        <v>16.349537541652399</v>
      </c>
      <c r="J96" s="32">
        <v>0.778549406745352</v>
      </c>
      <c r="K96" s="33">
        <f t="shared" si="40"/>
        <v>3.5677615886735392</v>
      </c>
      <c r="L96" s="32">
        <v>0.85640434741988702</v>
      </c>
      <c r="M96" s="32">
        <v>0.23356482202360601</v>
      </c>
      <c r="N96" s="32">
        <v>1.5570988134907</v>
      </c>
      <c r="O96" s="74">
        <v>10.89969169443493</v>
      </c>
      <c r="P96" s="32">
        <v>7.7854940674535203E-2</v>
      </c>
      <c r="Q96" s="32">
        <v>0.778549406745352</v>
      </c>
      <c r="R96" s="32">
        <v>0</v>
      </c>
      <c r="S96" s="32">
        <v>0</v>
      </c>
      <c r="T96" s="33" t="e">
        <f t="shared" si="41"/>
        <v>#NUM!</v>
      </c>
      <c r="U96" s="34" t="e">
        <f t="shared" si="42"/>
        <v>#NUM!</v>
      </c>
      <c r="V96" s="34">
        <v>9.342592880944224</v>
      </c>
      <c r="W96" s="32">
        <v>1819.45454545455</v>
      </c>
      <c r="X96" s="74">
        <v>23.109032459704423</v>
      </c>
      <c r="Y96" s="74">
        <v>174.37171062875652</v>
      </c>
      <c r="Z96" s="33">
        <f t="shared" si="43"/>
        <v>63.478827344037484</v>
      </c>
      <c r="AA96" s="33">
        <f t="shared" si="44"/>
        <v>30.689475664410725</v>
      </c>
      <c r="AB96" s="32">
        <v>9834</v>
      </c>
      <c r="AC96" s="32">
        <v>0</v>
      </c>
      <c r="AD96" s="32">
        <v>6333.3333333333303</v>
      </c>
      <c r="AE96" s="32">
        <v>0</v>
      </c>
      <c r="AF96" s="32">
        <v>320.26991150442501</v>
      </c>
      <c r="AG96" s="33">
        <f t="shared" si="45"/>
        <v>2295.107037302052</v>
      </c>
      <c r="AH96" s="34">
        <f t="shared" si="46"/>
        <v>5.9824939736613398</v>
      </c>
      <c r="AI96" s="35">
        <f t="shared" si="47"/>
        <v>21.503460365853662</v>
      </c>
      <c r="AJ96" s="30">
        <f t="shared" si="48"/>
        <v>48.471806965090344</v>
      </c>
      <c r="AK96" s="36">
        <v>1</v>
      </c>
      <c r="AL96" s="37">
        <v>10</v>
      </c>
      <c r="AM96" s="37">
        <v>4.4249999999999998</v>
      </c>
      <c r="AN96" s="36">
        <f t="shared" si="49"/>
        <v>7.2125000000000004</v>
      </c>
      <c r="AO96" s="36">
        <f t="shared" si="50"/>
        <v>4.1062500000000002</v>
      </c>
      <c r="AP96" s="30">
        <f t="shared" si="51"/>
        <v>35.168750000000003</v>
      </c>
      <c r="AQ96" s="33">
        <v>44.966463414634148</v>
      </c>
      <c r="AR96" s="38">
        <v>1.55436013171959E-2</v>
      </c>
      <c r="AS96" s="39">
        <v>11.744457425726599</v>
      </c>
      <c r="AT96" s="40">
        <v>1.5495203459769</v>
      </c>
      <c r="AU96" s="32">
        <v>8.1543939427208798</v>
      </c>
      <c r="AV96" s="41">
        <f t="shared" si="52"/>
        <v>9.7861602527696352</v>
      </c>
      <c r="AW96" s="30">
        <f t="shared" si="53"/>
        <v>9.8208377773448436</v>
      </c>
    </row>
    <row r="97" spans="1:49" x14ac:dyDescent="0.3">
      <c r="A97" s="26">
        <v>90</v>
      </c>
      <c r="B97" s="26">
        <v>265011</v>
      </c>
      <c r="C97" s="27" t="s">
        <v>113</v>
      </c>
      <c r="D97" s="44">
        <v>115453</v>
      </c>
      <c r="E97" s="47" t="e">
        <f t="shared" si="36"/>
        <v>#NUM!</v>
      </c>
      <c r="F97" s="48" t="e">
        <f t="shared" si="37"/>
        <v>#NUM!</v>
      </c>
      <c r="G97" s="30" t="e">
        <f t="shared" si="38"/>
        <v>#NUM!</v>
      </c>
      <c r="H97" s="31" t="e">
        <f t="shared" si="39"/>
        <v>#NUM!</v>
      </c>
      <c r="I97" s="32">
        <v>11.2599932440041</v>
      </c>
      <c r="J97" s="32">
        <v>1.7323066529236999</v>
      </c>
      <c r="K97" s="33">
        <f t="shared" si="40"/>
        <v>4.4165327133922849</v>
      </c>
      <c r="L97" s="32">
        <v>2.0787679835084401</v>
      </c>
      <c r="M97" s="32">
        <v>0.86615332646184995</v>
      </c>
      <c r="N97" s="32">
        <v>0.86615332646184995</v>
      </c>
      <c r="O97" s="74">
        <v>8.6615332646185017</v>
      </c>
      <c r="P97" s="32">
        <v>0.17323066529237</v>
      </c>
      <c r="Q97" s="32">
        <v>1.7323066529236999</v>
      </c>
      <c r="R97" s="32">
        <v>0.86615332646184995</v>
      </c>
      <c r="S97" s="32">
        <v>0.86615332646184995</v>
      </c>
      <c r="T97" s="33">
        <f t="shared" si="41"/>
        <v>1.3345832080720357</v>
      </c>
      <c r="U97" s="34" t="e">
        <f t="shared" si="42"/>
        <v>#NUM!</v>
      </c>
      <c r="V97" s="34">
        <v>2.598459979385551</v>
      </c>
      <c r="W97" s="32">
        <v>2507.1666666666702</v>
      </c>
      <c r="X97" s="74">
        <v>22.931600882569256</v>
      </c>
      <c r="Y97" s="74">
        <v>141.3215767455155</v>
      </c>
      <c r="Z97" s="33">
        <f t="shared" si="43"/>
        <v>56.927409865753965</v>
      </c>
      <c r="AA97" s="33">
        <f t="shared" si="44"/>
        <v>26.411740532873353</v>
      </c>
      <c r="AB97" s="32">
        <v>14573</v>
      </c>
      <c r="AC97" s="32">
        <v>208.81578947368399</v>
      </c>
      <c r="AD97" s="32">
        <v>2065</v>
      </c>
      <c r="AE97" s="32">
        <v>6.5026455026454997</v>
      </c>
      <c r="AF97" s="32">
        <v>103.32131147541</v>
      </c>
      <c r="AG97" s="33">
        <f t="shared" si="45"/>
        <v>2439.1437193167317</v>
      </c>
      <c r="AH97" s="34">
        <f t="shared" si="46"/>
        <v>6.2992764120331026</v>
      </c>
      <c r="AI97" s="35">
        <f t="shared" si="47"/>
        <v>30.530503048780492</v>
      </c>
      <c r="AJ97" s="30">
        <f t="shared" si="48"/>
        <v>68.874636796226909</v>
      </c>
      <c r="AK97" s="36">
        <v>4.4249999999999998</v>
      </c>
      <c r="AL97" s="37">
        <v>1</v>
      </c>
      <c r="AM97" s="37">
        <v>4.4249999999999998</v>
      </c>
      <c r="AN97" s="36">
        <f t="shared" si="49"/>
        <v>2.7124999999999999</v>
      </c>
      <c r="AO97" s="36">
        <f t="shared" si="50"/>
        <v>3.5687499999999996</v>
      </c>
      <c r="AP97" s="30">
        <f t="shared" si="51"/>
        <v>29.256249999999998</v>
      </c>
      <c r="AQ97" s="33">
        <v>69.012195121951223</v>
      </c>
      <c r="AR97" s="38">
        <v>2.04517616311382E-2</v>
      </c>
      <c r="AS97" s="39">
        <v>15.137205248810099</v>
      </c>
      <c r="AT97" s="40">
        <v>1.7807777758933601</v>
      </c>
      <c r="AU97" s="32">
        <v>9.2221480771529691</v>
      </c>
      <c r="AV97" s="41">
        <f t="shared" si="52"/>
        <v>11.81514063728333</v>
      </c>
      <c r="AW97" s="30">
        <f t="shared" si="53"/>
        <v>11.857826212602252</v>
      </c>
    </row>
    <row r="98" spans="1:49" x14ac:dyDescent="0.3">
      <c r="A98" s="26">
        <v>91</v>
      </c>
      <c r="B98" s="26">
        <v>1465011</v>
      </c>
      <c r="C98" s="27" t="s">
        <v>73</v>
      </c>
      <c r="D98" s="44">
        <v>1744351</v>
      </c>
      <c r="E98" s="47" t="e">
        <f t="shared" si="36"/>
        <v>#NUM!</v>
      </c>
      <c r="F98" s="48" t="e">
        <f t="shared" si="37"/>
        <v>#NUM!</v>
      </c>
      <c r="G98" s="30" t="e">
        <f t="shared" si="38"/>
        <v>#NUM!</v>
      </c>
      <c r="H98" s="31" t="e">
        <f t="shared" si="39"/>
        <v>#NUM!</v>
      </c>
      <c r="I98" s="32">
        <v>32.906221282299299</v>
      </c>
      <c r="J98" s="32">
        <v>0.74526285134127201</v>
      </c>
      <c r="K98" s="33">
        <f t="shared" si="40"/>
        <v>4.9521494625781664</v>
      </c>
      <c r="L98" s="32">
        <v>2.6944118471569101</v>
      </c>
      <c r="M98" s="32">
        <v>0.77965959832625398</v>
      </c>
      <c r="N98" s="32">
        <v>2.23578855402382</v>
      </c>
      <c r="O98" s="74">
        <v>11.465582328327269</v>
      </c>
      <c r="P98" s="32">
        <v>0.24077722889487299</v>
      </c>
      <c r="Q98" s="32">
        <v>1.4331977910409099</v>
      </c>
      <c r="R98" s="32">
        <v>0.17198373492490901</v>
      </c>
      <c r="S98" s="32">
        <v>0.28663955820818199</v>
      </c>
      <c r="T98" s="33">
        <f t="shared" si="41"/>
        <v>1.1829612420096804</v>
      </c>
      <c r="U98" s="34" t="e">
        <f t="shared" si="42"/>
        <v>#NUM!</v>
      </c>
      <c r="V98" s="34">
        <v>10.147040360569633</v>
      </c>
      <c r="W98" s="32">
        <v>2022.94680851064</v>
      </c>
      <c r="X98" s="74">
        <v>14.189524038406519</v>
      </c>
      <c r="Y98" s="74">
        <v>250.46851235789126</v>
      </c>
      <c r="Z98" s="33">
        <f t="shared" si="43"/>
        <v>59.615677275077715</v>
      </c>
      <c r="AA98" s="33">
        <f t="shared" si="44"/>
        <v>28.167039440010633</v>
      </c>
      <c r="AB98" s="32">
        <v>100697.69230769201</v>
      </c>
      <c r="AC98" s="32">
        <v>544.96039603960401</v>
      </c>
      <c r="AD98" s="32">
        <v>7411.6544117647099</v>
      </c>
      <c r="AE98" s="32">
        <v>32.3744637034495</v>
      </c>
      <c r="AF98" s="32">
        <v>259.09538692336503</v>
      </c>
      <c r="AG98" s="33">
        <f t="shared" si="45"/>
        <v>13876.385042264024</v>
      </c>
      <c r="AH98" s="34">
        <f t="shared" si="46"/>
        <v>31.453404817742115</v>
      </c>
      <c r="AI98" s="35">
        <f t="shared" si="47"/>
        <v>36.426234756097564</v>
      </c>
      <c r="AJ98" s="30">
        <f t="shared" si="48"/>
        <v>82.200109487514226</v>
      </c>
      <c r="AK98" s="36">
        <v>4.4249999999999998</v>
      </c>
      <c r="AL98" s="37">
        <v>4.4249999999999998</v>
      </c>
      <c r="AM98" s="37">
        <v>10</v>
      </c>
      <c r="AN98" s="36">
        <f t="shared" si="49"/>
        <v>7.2125000000000004</v>
      </c>
      <c r="AO98" s="36">
        <f t="shared" si="50"/>
        <v>5.8187499999999996</v>
      </c>
      <c r="AP98" s="30">
        <f t="shared" si="51"/>
        <v>54.006250000000001</v>
      </c>
      <c r="AQ98" s="33">
        <v>77.564024390243901</v>
      </c>
      <c r="AR98" s="38">
        <v>5.3360918970750799E-2</v>
      </c>
      <c r="AS98" s="39">
        <v>37.885539610733602</v>
      </c>
      <c r="AT98" s="40">
        <v>11.0671454197279</v>
      </c>
      <c r="AU98" s="32">
        <v>52.098856726656201</v>
      </c>
      <c r="AV98" s="41">
        <f t="shared" si="52"/>
        <v>44.427393578643212</v>
      </c>
      <c r="AW98" s="30">
        <f t="shared" si="53"/>
        <v>44.598794334460962</v>
      </c>
    </row>
    <row r="99" spans="1:49" x14ac:dyDescent="0.3">
      <c r="A99" s="26">
        <v>92</v>
      </c>
      <c r="B99" s="26">
        <v>2215031</v>
      </c>
      <c r="C99" s="27" t="s">
        <v>149</v>
      </c>
      <c r="D99" s="44">
        <v>50215</v>
      </c>
      <c r="E99" s="47" t="e">
        <f t="shared" si="36"/>
        <v>#NUM!</v>
      </c>
      <c r="F99" s="48" t="e">
        <f t="shared" si="37"/>
        <v>#NUM!</v>
      </c>
      <c r="G99" s="30" t="e">
        <f t="shared" si="38"/>
        <v>#NUM!</v>
      </c>
      <c r="H99" s="31" t="e">
        <f t="shared" si="39"/>
        <v>#NUM!</v>
      </c>
      <c r="I99" s="32">
        <v>53.768794185004502</v>
      </c>
      <c r="J99" s="32">
        <v>1.9914368216668299</v>
      </c>
      <c r="K99" s="33">
        <f t="shared" si="40"/>
        <v>10.347809265571302</v>
      </c>
      <c r="L99" s="32">
        <v>0</v>
      </c>
      <c r="M99" s="32">
        <v>0.39828736433336698</v>
      </c>
      <c r="N99" s="32">
        <v>1.9914368216668299</v>
      </c>
      <c r="O99" s="74">
        <v>5.9743104650004977</v>
      </c>
      <c r="P99" s="32">
        <v>0</v>
      </c>
      <c r="Q99" s="32">
        <v>0</v>
      </c>
      <c r="R99" s="32">
        <v>0</v>
      </c>
      <c r="S99" s="32">
        <v>0</v>
      </c>
      <c r="T99" s="33" t="e">
        <f t="shared" si="41"/>
        <v>#NUM!</v>
      </c>
      <c r="U99" s="34" t="e">
        <f t="shared" si="42"/>
        <v>#NUM!</v>
      </c>
      <c r="V99" s="34">
        <v>3.9828736433336656</v>
      </c>
      <c r="W99" s="32">
        <v>0</v>
      </c>
      <c r="X99" s="74">
        <v>13.58257522743177</v>
      </c>
      <c r="Y99" s="74">
        <v>170.74579308971423</v>
      </c>
      <c r="Z99" s="33">
        <f t="shared" si="43"/>
        <v>48.157736443987304</v>
      </c>
      <c r="AA99" s="33">
        <f t="shared" si="44"/>
        <v>20.685599554565609</v>
      </c>
      <c r="AB99" s="32">
        <v>33973</v>
      </c>
      <c r="AC99" s="32">
        <v>0</v>
      </c>
      <c r="AD99" s="32">
        <v>3000</v>
      </c>
      <c r="AE99" s="32">
        <v>0</v>
      </c>
      <c r="AF99" s="32">
        <v>0</v>
      </c>
      <c r="AG99" s="33">
        <f t="shared" si="45"/>
        <v>4625.9085218477494</v>
      </c>
      <c r="AH99" s="34">
        <f t="shared" si="46"/>
        <v>11.10866716306916</v>
      </c>
      <c r="AI99" s="35">
        <f t="shared" si="47"/>
        <v>34.232942073170733</v>
      </c>
      <c r="AJ99" s="30">
        <f t="shared" si="48"/>
        <v>77.242851728639408</v>
      </c>
      <c r="AK99" s="36">
        <v>4.4249999999999998</v>
      </c>
      <c r="AL99" s="37">
        <v>4.4249999999999998</v>
      </c>
      <c r="AM99" s="37">
        <v>1</v>
      </c>
      <c r="AN99" s="36">
        <f t="shared" si="49"/>
        <v>2.7124999999999999</v>
      </c>
      <c r="AO99" s="36">
        <f t="shared" si="50"/>
        <v>3.5687499999999996</v>
      </c>
      <c r="AP99" s="30">
        <f t="shared" si="51"/>
        <v>29.256249999999998</v>
      </c>
      <c r="AQ99" s="33">
        <v>78.268292682926827</v>
      </c>
      <c r="AR99" s="38">
        <v>1.0463617116494401E-2</v>
      </c>
      <c r="AS99" s="39">
        <v>8.2329369708486801</v>
      </c>
      <c r="AT99" s="40">
        <v>1.1951143724454401</v>
      </c>
      <c r="AU99" s="32">
        <v>6.5180424376368897</v>
      </c>
      <c r="AV99" s="41">
        <f t="shared" si="52"/>
        <v>7.3254783162863442</v>
      </c>
      <c r="AW99" s="30">
        <f t="shared" si="53"/>
        <v>7.3504439353340745</v>
      </c>
    </row>
    <row r="100" spans="1:49" x14ac:dyDescent="0.3">
      <c r="A100" s="26">
        <v>93</v>
      </c>
      <c r="B100" s="26">
        <v>464011</v>
      </c>
      <c r="C100" s="27" t="s">
        <v>136</v>
      </c>
      <c r="D100" s="44">
        <v>113041</v>
      </c>
      <c r="E100" s="47" t="e">
        <f t="shared" si="36"/>
        <v>#NUM!</v>
      </c>
      <c r="F100" s="48" t="e">
        <f t="shared" si="37"/>
        <v>#NUM!</v>
      </c>
      <c r="G100" s="30" t="e">
        <f t="shared" si="38"/>
        <v>#NUM!</v>
      </c>
      <c r="H100" s="31" t="e">
        <f t="shared" si="39"/>
        <v>#NUM!</v>
      </c>
      <c r="I100" s="32">
        <v>14.1541564565069</v>
      </c>
      <c r="J100" s="32">
        <v>0</v>
      </c>
      <c r="K100" s="33" t="e">
        <f t="shared" si="40"/>
        <v>#NUM!</v>
      </c>
      <c r="L100" s="32">
        <v>1.7692695570633701</v>
      </c>
      <c r="M100" s="32">
        <v>0.88463477853168304</v>
      </c>
      <c r="N100" s="32">
        <v>3.5385391141267299</v>
      </c>
      <c r="O100" s="74">
        <v>11.500252120911881</v>
      </c>
      <c r="P100" s="32">
        <v>8.8463477853168299E-2</v>
      </c>
      <c r="Q100" s="32">
        <v>0.88463477853168304</v>
      </c>
      <c r="R100" s="32">
        <v>0</v>
      </c>
      <c r="S100" s="32">
        <v>0</v>
      </c>
      <c r="T100" s="33" t="e">
        <f t="shared" si="41"/>
        <v>#NUM!</v>
      </c>
      <c r="U100" s="34" t="e">
        <f t="shared" si="42"/>
        <v>#NUM!</v>
      </c>
      <c r="V100" s="34">
        <v>12.384886899443565</v>
      </c>
      <c r="W100" s="32">
        <v>217.35</v>
      </c>
      <c r="X100" s="74">
        <v>18.946216843906612</v>
      </c>
      <c r="Y100" s="74">
        <v>144.74394246335402</v>
      </c>
      <c r="Z100" s="33">
        <f t="shared" si="43"/>
        <v>52.367452876310949</v>
      </c>
      <c r="AA100" s="33">
        <f t="shared" si="44"/>
        <v>23.434325602944252</v>
      </c>
      <c r="AB100" s="32">
        <v>0</v>
      </c>
      <c r="AC100" s="32">
        <v>0</v>
      </c>
      <c r="AD100" s="32">
        <v>3380</v>
      </c>
      <c r="AE100" s="32">
        <v>0</v>
      </c>
      <c r="AF100" s="32">
        <v>212.78155339805801</v>
      </c>
      <c r="AG100" s="33">
        <f t="shared" si="45"/>
        <v>481.5640119806136</v>
      </c>
      <c r="AH100" s="34">
        <f t="shared" si="46"/>
        <v>1.9939365199782688</v>
      </c>
      <c r="AI100" s="35">
        <f t="shared" si="47"/>
        <v>8.7585518292682938</v>
      </c>
      <c r="AJ100" s="30">
        <f t="shared" si="48"/>
        <v>19.665894639322868</v>
      </c>
      <c r="AK100" s="36">
        <v>4.4249999999999998</v>
      </c>
      <c r="AL100" s="37">
        <v>4.4249999999999998</v>
      </c>
      <c r="AM100" s="37">
        <v>1</v>
      </c>
      <c r="AN100" s="36">
        <f t="shared" si="49"/>
        <v>2.7124999999999999</v>
      </c>
      <c r="AO100" s="36">
        <f t="shared" si="50"/>
        <v>3.5687499999999996</v>
      </c>
      <c r="AP100" s="30">
        <f t="shared" si="51"/>
        <v>29.256249999999998</v>
      </c>
      <c r="AQ100" s="33">
        <v>14.582317073170733</v>
      </c>
      <c r="AR100" s="38">
        <v>1.26102082423241E-2</v>
      </c>
      <c r="AS100" s="39">
        <v>9.7167602169071401</v>
      </c>
      <c r="AT100" s="40">
        <v>0.82215633432511404</v>
      </c>
      <c r="AU100" s="32">
        <v>4.7960329553187302</v>
      </c>
      <c r="AV100" s="41">
        <f t="shared" si="52"/>
        <v>6.8265585926743952</v>
      </c>
      <c r="AW100" s="30">
        <f t="shared" si="53"/>
        <v>6.8495550579076196</v>
      </c>
    </row>
    <row r="101" spans="1:49" x14ac:dyDescent="0.3">
      <c r="A101" s="26">
        <v>94</v>
      </c>
      <c r="B101" s="26">
        <v>2415041</v>
      </c>
      <c r="C101" s="27" t="s">
        <v>148</v>
      </c>
      <c r="D101" s="44">
        <v>48677</v>
      </c>
      <c r="E101" s="47" t="e">
        <f t="shared" si="36"/>
        <v>#NUM!</v>
      </c>
      <c r="F101" s="48" t="e">
        <f t="shared" si="37"/>
        <v>#NUM!</v>
      </c>
      <c r="G101" s="30" t="e">
        <f t="shared" si="38"/>
        <v>#NUM!</v>
      </c>
      <c r="H101" s="31" t="e">
        <f t="shared" si="39"/>
        <v>#NUM!</v>
      </c>
      <c r="I101" s="32">
        <v>39.032808102389197</v>
      </c>
      <c r="J101" s="32">
        <v>2.05435832117838</v>
      </c>
      <c r="K101" s="33">
        <f t="shared" si="40"/>
        <v>8.9547403158384302</v>
      </c>
      <c r="L101" s="32">
        <v>0</v>
      </c>
      <c r="M101" s="32">
        <v>0.410871664235676</v>
      </c>
      <c r="N101" s="32">
        <v>2.05435832117838</v>
      </c>
      <c r="O101" s="74">
        <v>16.43486656942704</v>
      </c>
      <c r="P101" s="32">
        <v>0</v>
      </c>
      <c r="Q101" s="32">
        <v>0</v>
      </c>
      <c r="R101" s="32">
        <v>0</v>
      </c>
      <c r="S101" s="32">
        <v>2.05435832117838</v>
      </c>
      <c r="T101" s="33" t="e">
        <f t="shared" si="41"/>
        <v>#NUM!</v>
      </c>
      <c r="U101" s="34" t="e">
        <f t="shared" si="42"/>
        <v>#NUM!</v>
      </c>
      <c r="V101" s="34">
        <v>10.271791605891901</v>
      </c>
      <c r="W101" s="32">
        <v>0</v>
      </c>
      <c r="X101" s="74">
        <v>19.88504777965149</v>
      </c>
      <c r="Y101" s="74">
        <v>219.28220720258025</v>
      </c>
      <c r="Z101" s="33">
        <f t="shared" si="43"/>
        <v>66.03360634897011</v>
      </c>
      <c r="AA101" s="33">
        <f t="shared" si="44"/>
        <v>32.357613580967026</v>
      </c>
      <c r="AB101" s="32">
        <v>5485</v>
      </c>
      <c r="AC101" s="32">
        <v>0</v>
      </c>
      <c r="AD101" s="32">
        <v>2750</v>
      </c>
      <c r="AE101" s="32">
        <v>66.246575342465803</v>
      </c>
      <c r="AF101" s="32">
        <v>0</v>
      </c>
      <c r="AG101" s="33">
        <f t="shared" si="45"/>
        <v>1044.1861545878855</v>
      </c>
      <c r="AH101" s="34">
        <f t="shared" si="46"/>
        <v>3.2313214119664977</v>
      </c>
      <c r="AI101" s="35">
        <f t="shared" si="47"/>
        <v>24.477652439024396</v>
      </c>
      <c r="AJ101" s="30">
        <f t="shared" si="48"/>
        <v>55.194045563650171</v>
      </c>
      <c r="AK101" s="36">
        <v>4.4249999999999998</v>
      </c>
      <c r="AL101" s="37">
        <v>1</v>
      </c>
      <c r="AM101" s="37">
        <v>1</v>
      </c>
      <c r="AN101" s="36">
        <f t="shared" si="49"/>
        <v>1</v>
      </c>
      <c r="AO101" s="36">
        <f t="shared" si="50"/>
        <v>2.7124999999999999</v>
      </c>
      <c r="AP101" s="30">
        <f t="shared" si="51"/>
        <v>19.837499999999999</v>
      </c>
      <c r="AQ101" s="33">
        <v>56.234756097560982</v>
      </c>
      <c r="AR101" s="38">
        <v>0</v>
      </c>
      <c r="AS101" s="39">
        <v>1</v>
      </c>
      <c r="AT101" s="40">
        <v>0</v>
      </c>
      <c r="AU101" s="32">
        <v>1</v>
      </c>
      <c r="AV101" s="41">
        <f t="shared" si="52"/>
        <v>1</v>
      </c>
      <c r="AW101" s="30">
        <f t="shared" si="53"/>
        <v>1</v>
      </c>
    </row>
    <row r="102" spans="1:49" x14ac:dyDescent="0.3">
      <c r="A102" s="26">
        <v>95</v>
      </c>
      <c r="B102" s="26">
        <v>264011</v>
      </c>
      <c r="C102" s="27" t="s">
        <v>84</v>
      </c>
      <c r="D102" s="44">
        <v>635759</v>
      </c>
      <c r="E102" s="47" t="e">
        <f t="shared" si="36"/>
        <v>#NUM!</v>
      </c>
      <c r="F102" s="48" t="e">
        <f t="shared" si="37"/>
        <v>#NUM!</v>
      </c>
      <c r="G102" s="30" t="e">
        <f t="shared" si="38"/>
        <v>#NUM!</v>
      </c>
      <c r="H102" s="31" t="e">
        <f t="shared" si="39"/>
        <v>#NUM!</v>
      </c>
      <c r="I102" s="32">
        <v>51.749169103386699</v>
      </c>
      <c r="J102" s="32">
        <v>1.57292307305127</v>
      </c>
      <c r="K102" s="33">
        <f t="shared" si="40"/>
        <v>9.0220542058861994</v>
      </c>
      <c r="L102" s="32">
        <v>3.2087630690245801</v>
      </c>
      <c r="M102" s="32">
        <v>0.786461536525633</v>
      </c>
      <c r="N102" s="32">
        <v>1.73021538035639</v>
      </c>
      <c r="O102" s="74">
        <v>5.9771076775948124</v>
      </c>
      <c r="P102" s="32">
        <v>0.23593846095769</v>
      </c>
      <c r="Q102" s="32">
        <v>1.25833845844101</v>
      </c>
      <c r="R102" s="32">
        <v>0.314584614610253</v>
      </c>
      <c r="S102" s="32">
        <v>0.314584614610253</v>
      </c>
      <c r="T102" s="33">
        <f t="shared" si="41"/>
        <v>1.2397423671051717</v>
      </c>
      <c r="U102" s="34" t="e">
        <f t="shared" si="42"/>
        <v>#NUM!</v>
      </c>
      <c r="V102" s="34">
        <v>6.2916922922050649</v>
      </c>
      <c r="W102" s="32">
        <v>7272.1323529411802</v>
      </c>
      <c r="X102" s="74">
        <v>15.282267157783959</v>
      </c>
      <c r="Y102" s="74">
        <v>188.32136076720894</v>
      </c>
      <c r="Z102" s="33">
        <f t="shared" si="43"/>
        <v>53.646783191183999</v>
      </c>
      <c r="AA102" s="33">
        <f t="shared" si="44"/>
        <v>24.269661810858615</v>
      </c>
      <c r="AB102" s="32">
        <v>48513.8</v>
      </c>
      <c r="AC102" s="32">
        <v>554.28729281768005</v>
      </c>
      <c r="AD102" s="32">
        <v>5536.94</v>
      </c>
      <c r="AE102" s="32">
        <v>21.903753105793101</v>
      </c>
      <c r="AF102" s="32">
        <v>226.19658119658101</v>
      </c>
      <c r="AG102" s="33">
        <f t="shared" si="45"/>
        <v>7770.6014886287348</v>
      </c>
      <c r="AH102" s="34">
        <f t="shared" si="46"/>
        <v>18.024846375291546</v>
      </c>
      <c r="AI102" s="35">
        <f t="shared" si="47"/>
        <v>44.301631097560971</v>
      </c>
      <c r="AJ102" s="30">
        <f t="shared" si="48"/>
        <v>100</v>
      </c>
      <c r="AK102" s="36">
        <v>10</v>
      </c>
      <c r="AL102" s="37">
        <v>4.4249999999999998</v>
      </c>
      <c r="AM102" s="37">
        <v>1</v>
      </c>
      <c r="AN102" s="36">
        <f t="shared" si="49"/>
        <v>2.7124999999999999</v>
      </c>
      <c r="AO102" s="36">
        <f t="shared" si="50"/>
        <v>6.3562500000000002</v>
      </c>
      <c r="AP102" s="30">
        <f t="shared" si="51"/>
        <v>59.918750000000003</v>
      </c>
      <c r="AQ102" s="33">
        <v>95.774390243902431</v>
      </c>
      <c r="AR102" s="38">
        <v>1.0481395723502601E-2</v>
      </c>
      <c r="AS102" s="39">
        <v>8.2452263677645004</v>
      </c>
      <c r="AT102" s="40">
        <v>2.2549837514574298</v>
      </c>
      <c r="AU102" s="32">
        <v>11.4116361777682</v>
      </c>
      <c r="AV102" s="41">
        <f t="shared" si="52"/>
        <v>9.7000785312423972</v>
      </c>
      <c r="AW102" s="30">
        <f t="shared" si="53"/>
        <v>9.7344163054684341</v>
      </c>
    </row>
    <row r="103" spans="1:49" x14ac:dyDescent="0.3">
      <c r="A103" s="26">
        <v>96</v>
      </c>
      <c r="B103" s="26">
        <v>2478011</v>
      </c>
      <c r="C103" s="27" t="s">
        <v>129</v>
      </c>
      <c r="D103" s="44">
        <v>176327</v>
      </c>
      <c r="E103" s="47" t="e">
        <f t="shared" si="36"/>
        <v>#NUM!</v>
      </c>
      <c r="F103" s="48" t="e">
        <f t="shared" si="37"/>
        <v>#NUM!</v>
      </c>
      <c r="G103" s="30" t="e">
        <f t="shared" si="38"/>
        <v>#NUM!</v>
      </c>
      <c r="H103" s="31" t="e">
        <f t="shared" si="39"/>
        <v>#NUM!</v>
      </c>
      <c r="I103" s="32">
        <v>26.087893516024199</v>
      </c>
      <c r="J103" s="32">
        <v>1.1342562398271401</v>
      </c>
      <c r="K103" s="33">
        <f t="shared" si="40"/>
        <v>5.4397018304771478</v>
      </c>
      <c r="L103" s="32">
        <v>0</v>
      </c>
      <c r="M103" s="32">
        <v>0.113425623982714</v>
      </c>
      <c r="N103" s="32">
        <v>2.8356405995678502</v>
      </c>
      <c r="O103" s="74">
        <v>12.476818638098534</v>
      </c>
      <c r="P103" s="32">
        <v>0</v>
      </c>
      <c r="Q103" s="32">
        <v>0.56712811991357004</v>
      </c>
      <c r="R103" s="32">
        <v>0.56712811991357004</v>
      </c>
      <c r="S103" s="32">
        <v>0.56712811991357004</v>
      </c>
      <c r="T103" s="33" t="e">
        <f t="shared" si="41"/>
        <v>#NUM!</v>
      </c>
      <c r="U103" s="34" t="e">
        <f t="shared" si="42"/>
        <v>#NUM!</v>
      </c>
      <c r="V103" s="34">
        <v>6.2384093190492669</v>
      </c>
      <c r="W103" s="32">
        <v>0</v>
      </c>
      <c r="X103" s="74">
        <v>16.289290426623662</v>
      </c>
      <c r="Y103" s="74">
        <v>154.73523623721834</v>
      </c>
      <c r="Z103" s="33">
        <f t="shared" si="43"/>
        <v>50.20485237803485</v>
      </c>
      <c r="AA103" s="33">
        <f t="shared" si="44"/>
        <v>22.022259869441392</v>
      </c>
      <c r="AB103" s="32">
        <v>60741.5</v>
      </c>
      <c r="AC103" s="32">
        <v>165.28</v>
      </c>
      <c r="AD103" s="32">
        <v>2232</v>
      </c>
      <c r="AE103" s="32">
        <v>10.2962025316456</v>
      </c>
      <c r="AF103" s="32">
        <v>166.142857142857</v>
      </c>
      <c r="AG103" s="33">
        <f t="shared" si="45"/>
        <v>7919.1913262463204</v>
      </c>
      <c r="AH103" s="34">
        <f t="shared" si="46"/>
        <v>18.351642649819489</v>
      </c>
      <c r="AI103" s="35">
        <f t="shared" si="47"/>
        <v>34.083536585365856</v>
      </c>
      <c r="AJ103" s="30">
        <f t="shared" si="48"/>
        <v>76.905166968459184</v>
      </c>
      <c r="AK103" s="36">
        <v>1</v>
      </c>
      <c r="AL103" s="37">
        <v>10</v>
      </c>
      <c r="AM103" s="37">
        <v>1</v>
      </c>
      <c r="AN103" s="36">
        <f t="shared" si="49"/>
        <v>5.5</v>
      </c>
      <c r="AO103" s="36">
        <f t="shared" si="50"/>
        <v>3.25</v>
      </c>
      <c r="AP103" s="30">
        <f t="shared" si="51"/>
        <v>25.75</v>
      </c>
      <c r="AQ103" s="33">
        <v>78.771341463414629</v>
      </c>
      <c r="AR103" s="38">
        <v>4.4148891515017998E-3</v>
      </c>
      <c r="AS103" s="39">
        <v>4.05177594044022</v>
      </c>
      <c r="AT103" s="40">
        <v>0.557582678359547</v>
      </c>
      <c r="AU103" s="32">
        <v>3.5744522470962701</v>
      </c>
      <c r="AV103" s="41">
        <f t="shared" si="52"/>
        <v>3.8056378722938349</v>
      </c>
      <c r="AW103" s="30">
        <f t="shared" si="53"/>
        <v>3.8167112619733521</v>
      </c>
    </row>
    <row r="104" spans="1:49" x14ac:dyDescent="0.3">
      <c r="A104" s="26">
        <v>97</v>
      </c>
      <c r="B104" s="26">
        <v>664011</v>
      </c>
      <c r="C104" s="27" t="s">
        <v>99</v>
      </c>
      <c r="D104" s="44">
        <v>64788</v>
      </c>
      <c r="E104" s="47" t="e">
        <f t="shared" ref="E104:E108" si="54">1+99*((F104-F$110)/(F$111-F$110))</f>
        <v>#NUM!</v>
      </c>
      <c r="F104" s="48" t="e">
        <f t="shared" ref="F104:F108" si="55">((0.5*G104)+(0.3*AJ104)+(0.2*AW104))/3</f>
        <v>#NUM!</v>
      </c>
      <c r="G104" s="30" t="e">
        <f t="shared" ref="G104:G108" si="56">1+99*((H104-H$110)/(H$111-H$110))</f>
        <v>#NUM!</v>
      </c>
      <c r="H104" s="31" t="e">
        <f t="shared" si="39"/>
        <v>#NUM!</v>
      </c>
      <c r="I104" s="32">
        <v>40.130888436130199</v>
      </c>
      <c r="J104" s="32">
        <v>4.6304871272457904</v>
      </c>
      <c r="K104" s="33">
        <f t="shared" ref="K104:K108" si="57">GEOMEAN(I104:J104)</f>
        <v>13.631785000814745</v>
      </c>
      <c r="L104" s="32">
        <v>6.7913811199604899</v>
      </c>
      <c r="M104" s="32">
        <v>0.92609742544915696</v>
      </c>
      <c r="N104" s="32">
        <v>1.5434957090819299</v>
      </c>
      <c r="O104" s="74">
        <v>10.804469963573501</v>
      </c>
      <c r="P104" s="32">
        <v>0.30869914181638602</v>
      </c>
      <c r="Q104" s="32">
        <v>0</v>
      </c>
      <c r="R104" s="32">
        <v>1.5434957090819299</v>
      </c>
      <c r="S104" s="32">
        <v>1.5434957090819299</v>
      </c>
      <c r="T104" s="33" t="e">
        <f t="shared" ref="T104:T108" si="58">GEOMEAN(K104:S104)</f>
        <v>#NUM!</v>
      </c>
      <c r="U104" s="34" t="e">
        <f t="shared" ref="U104:U108" si="59">1+99*((T104-T$110)/(T$111-T$110))</f>
        <v>#NUM!</v>
      </c>
      <c r="V104" s="34">
        <v>7.7174785454096435</v>
      </c>
      <c r="W104" s="32">
        <v>986.27272727272702</v>
      </c>
      <c r="X104" s="74">
        <v>18.962315713772025</v>
      </c>
      <c r="Y104" s="74">
        <v>214.62307834784218</v>
      </c>
      <c r="Z104" s="33">
        <f t="shared" ref="Z104:Z108" si="60">GEOMEAN(X104:Y104)</f>
        <v>63.794596723338664</v>
      </c>
      <c r="AA104" s="33">
        <f t="shared" ref="AA104:AA108" si="61">1+99*((Z104-Z$110)/(Z$111-Z$110))</f>
        <v>30.895656658337302</v>
      </c>
      <c r="AB104" s="32">
        <v>32051.333333333299</v>
      </c>
      <c r="AC104" s="32">
        <v>96.301886792452805</v>
      </c>
      <c r="AD104" s="32">
        <v>4083.3333333333298</v>
      </c>
      <c r="AE104" s="32">
        <v>36.050275359744198</v>
      </c>
      <c r="AF104" s="32">
        <v>0</v>
      </c>
      <c r="AG104" s="33">
        <f t="shared" ref="AG104:AG108" si="62">AVERAGE(W104,X104,AA104,AB104,AC104,AD104,AE104,AF104)</f>
        <v>4662.8936910579578</v>
      </c>
      <c r="AH104" s="34">
        <f t="shared" ref="AH104:AH108" si="63">1+99*((AG104-AG$110)/(AG$111-AG$110))</f>
        <v>11.190009303988568</v>
      </c>
      <c r="AI104" s="35">
        <f t="shared" si="47"/>
        <v>41.722164634146345</v>
      </c>
      <c r="AJ104" s="30">
        <f t="shared" ref="AJ104:AJ108" si="64">1+99*((AI104-AI$110)/(AI$111-AI$110))</f>
        <v>94.169916199941071</v>
      </c>
      <c r="AK104" s="36">
        <v>4.4249999999999998</v>
      </c>
      <c r="AL104" s="37">
        <v>10</v>
      </c>
      <c r="AM104" s="37">
        <v>1</v>
      </c>
      <c r="AN104" s="36">
        <f t="shared" ref="AN104:AN108" si="65">AVERAGE(AL104:AM104)</f>
        <v>5.5</v>
      </c>
      <c r="AO104" s="36">
        <f t="shared" ref="AO104:AO108" si="66">AVERAGE(AN104,AK104)</f>
        <v>4.9625000000000004</v>
      </c>
      <c r="AP104" s="30">
        <f t="shared" ref="AP104:AP108" si="67">1+99*((AO104-AO$110)/(AO$111-AO$110))</f>
        <v>44.587500000000006</v>
      </c>
      <c r="AQ104" s="33">
        <v>93.158536585365852</v>
      </c>
      <c r="AR104" s="38">
        <v>1.5009967617599099E-2</v>
      </c>
      <c r="AS104" s="39">
        <v>11.375585087248099</v>
      </c>
      <c r="AT104" s="40">
        <v>2.44075822154152</v>
      </c>
      <c r="AU104" s="32">
        <v>12.2693878987654</v>
      </c>
      <c r="AV104" s="41">
        <f t="shared" ref="AV104:AV108" si="68">GEOMEAN(AS104,AU104)</f>
        <v>11.814036821123336</v>
      </c>
      <c r="AW104" s="30">
        <f t="shared" ref="AW104:AW108" si="69">1+99*((AV104-AV$110)/(AV$111-AV$110))</f>
        <v>11.856718039862033</v>
      </c>
    </row>
    <row r="105" spans="1:49" x14ac:dyDescent="0.3">
      <c r="A105" s="26">
        <v>98</v>
      </c>
      <c r="B105" s="26">
        <v>2416021</v>
      </c>
      <c r="C105" s="27" t="s">
        <v>159</v>
      </c>
      <c r="D105" s="44">
        <v>50642</v>
      </c>
      <c r="E105" s="47" t="e">
        <f t="shared" si="54"/>
        <v>#NUM!</v>
      </c>
      <c r="F105" s="48" t="e">
        <f t="shared" si="55"/>
        <v>#NUM!</v>
      </c>
      <c r="G105" s="30" t="e">
        <f t="shared" si="56"/>
        <v>#NUM!</v>
      </c>
      <c r="H105" s="31" t="e">
        <f t="shared" si="39"/>
        <v>#NUM!</v>
      </c>
      <c r="I105" s="32">
        <v>0</v>
      </c>
      <c r="J105" s="32">
        <v>0</v>
      </c>
      <c r="K105" s="33" t="e">
        <f t="shared" si="57"/>
        <v>#NUM!</v>
      </c>
      <c r="L105" s="32">
        <v>0</v>
      </c>
      <c r="M105" s="32">
        <v>2.1721101062359298</v>
      </c>
      <c r="N105" s="32">
        <v>3.94929110224715</v>
      </c>
      <c r="O105" s="74">
        <v>15.797164408988586</v>
      </c>
      <c r="P105" s="32">
        <v>0</v>
      </c>
      <c r="Q105" s="32">
        <v>0</v>
      </c>
      <c r="R105" s="32">
        <v>0</v>
      </c>
      <c r="S105" s="32">
        <v>1.9746455511235701</v>
      </c>
      <c r="T105" s="33" t="e">
        <f t="shared" si="58"/>
        <v>#NUM!</v>
      </c>
      <c r="U105" s="34" t="e">
        <f t="shared" si="59"/>
        <v>#NUM!</v>
      </c>
      <c r="V105" s="34">
        <v>1.9746455511235732</v>
      </c>
      <c r="W105" s="32">
        <v>0</v>
      </c>
      <c r="X105" s="74">
        <v>16.099360017355462</v>
      </c>
      <c r="Y105" s="74">
        <v>182.04257335808222</v>
      </c>
      <c r="Z105" s="33">
        <f t="shared" si="60"/>
        <v>54.136576609327705</v>
      </c>
      <c r="AA105" s="33">
        <f t="shared" si="61"/>
        <v>24.589471457997455</v>
      </c>
      <c r="AB105" s="32">
        <v>0</v>
      </c>
      <c r="AC105" s="32">
        <v>0</v>
      </c>
      <c r="AD105" s="32">
        <v>663.63636363636397</v>
      </c>
      <c r="AE105" s="32">
        <v>49.877263581488897</v>
      </c>
      <c r="AF105" s="32">
        <v>0</v>
      </c>
      <c r="AG105" s="33">
        <f t="shared" si="62"/>
        <v>94.275307336650727</v>
      </c>
      <c r="AH105" s="34">
        <f t="shared" si="63"/>
        <v>1.1421655787505871</v>
      </c>
      <c r="AI105" s="35">
        <f t="shared" si="47"/>
        <v>19.930091463414637</v>
      </c>
      <c r="AJ105" s="30">
        <f t="shared" si="64"/>
        <v>44.915694614056527</v>
      </c>
      <c r="AK105" s="36">
        <v>4.4249999999999998</v>
      </c>
      <c r="AL105" s="37">
        <v>1</v>
      </c>
      <c r="AM105" s="37">
        <v>1</v>
      </c>
      <c r="AN105" s="36">
        <f t="shared" si="65"/>
        <v>1</v>
      </c>
      <c r="AO105" s="36">
        <f t="shared" si="66"/>
        <v>2.7124999999999999</v>
      </c>
      <c r="AP105" s="30">
        <f t="shared" si="67"/>
        <v>19.837499999999999</v>
      </c>
      <c r="AQ105" s="33">
        <v>44.865853658536587</v>
      </c>
      <c r="AR105" s="38">
        <v>2.3417652478412199E-2</v>
      </c>
      <c r="AS105" s="39">
        <v>17.1873664236617</v>
      </c>
      <c r="AT105" s="40">
        <v>1.9376915892558899</v>
      </c>
      <c r="AU105" s="32">
        <v>9.9466453312644401</v>
      </c>
      <c r="AV105" s="41">
        <f t="shared" si="68"/>
        <v>13.075038737787581</v>
      </c>
      <c r="AW105" s="30">
        <f t="shared" si="69"/>
        <v>13.122696922993594</v>
      </c>
    </row>
    <row r="106" spans="1:49" x14ac:dyDescent="0.3">
      <c r="A106" s="26">
        <v>99</v>
      </c>
      <c r="B106" s="26">
        <v>1020031</v>
      </c>
      <c r="C106" s="27" t="s">
        <v>164</v>
      </c>
      <c r="D106" s="44">
        <v>57234</v>
      </c>
      <c r="E106" s="47" t="e">
        <f t="shared" si="54"/>
        <v>#NUM!</v>
      </c>
      <c r="F106" s="48" t="e">
        <f t="shared" si="55"/>
        <v>#NUM!</v>
      </c>
      <c r="G106" s="30" t="e">
        <f t="shared" si="56"/>
        <v>#NUM!</v>
      </c>
      <c r="H106" s="31" t="e">
        <f t="shared" si="39"/>
        <v>#NUM!</v>
      </c>
      <c r="I106" s="32">
        <v>15.724918754586399</v>
      </c>
      <c r="J106" s="32">
        <v>1.7472131949540499</v>
      </c>
      <c r="K106" s="33">
        <f t="shared" si="57"/>
        <v>5.241639584862142</v>
      </c>
      <c r="L106" s="32">
        <v>0</v>
      </c>
      <c r="M106" s="32">
        <v>0</v>
      </c>
      <c r="N106" s="32">
        <v>3.4944263899080998</v>
      </c>
      <c r="O106" s="74">
        <v>10.483279169724289</v>
      </c>
      <c r="P106" s="32">
        <v>0</v>
      </c>
      <c r="Q106" s="32">
        <v>0</v>
      </c>
      <c r="R106" s="32">
        <v>0</v>
      </c>
      <c r="S106" s="32">
        <v>0</v>
      </c>
      <c r="T106" s="33" t="e">
        <f t="shared" si="58"/>
        <v>#NUM!</v>
      </c>
      <c r="U106" s="34" t="e">
        <f t="shared" si="59"/>
        <v>#NUM!</v>
      </c>
      <c r="V106" s="34">
        <v>0</v>
      </c>
      <c r="W106" s="32">
        <v>0</v>
      </c>
      <c r="X106" s="74">
        <v>16.484134298880843</v>
      </c>
      <c r="Y106" s="74">
        <v>132.70084215675999</v>
      </c>
      <c r="Z106" s="33">
        <f t="shared" si="60"/>
        <v>46.770273718320489</v>
      </c>
      <c r="AA106" s="33">
        <f t="shared" si="61"/>
        <v>19.779658502120487</v>
      </c>
      <c r="AB106" s="32">
        <v>9181</v>
      </c>
      <c r="AC106" s="32">
        <v>0</v>
      </c>
      <c r="AD106" s="32">
        <v>0</v>
      </c>
      <c r="AE106" s="32">
        <v>0</v>
      </c>
      <c r="AF106" s="32">
        <v>0</v>
      </c>
      <c r="AG106" s="33">
        <f t="shared" si="62"/>
        <v>1152.1579741001251</v>
      </c>
      <c r="AH106" s="34">
        <f t="shared" si="63"/>
        <v>3.4687857563411986</v>
      </c>
      <c r="AI106" s="35">
        <f t="shared" si="47"/>
        <v>13.692286585365856</v>
      </c>
      <c r="AJ106" s="30">
        <f t="shared" si="64"/>
        <v>30.817071630100653</v>
      </c>
      <c r="AK106" s="36">
        <v>4.4249999999999998</v>
      </c>
      <c r="AL106" s="37">
        <v>1</v>
      </c>
      <c r="AM106" s="37">
        <v>1</v>
      </c>
      <c r="AN106" s="36">
        <f t="shared" si="65"/>
        <v>1</v>
      </c>
      <c r="AO106" s="36">
        <f t="shared" si="66"/>
        <v>2.7124999999999999</v>
      </c>
      <c r="AP106" s="30">
        <f t="shared" si="67"/>
        <v>19.837499999999999</v>
      </c>
      <c r="AQ106" s="33">
        <v>29.271341463414636</v>
      </c>
      <c r="AR106" s="38">
        <v>8.7816734455975192E-3</v>
      </c>
      <c r="AS106" s="39">
        <v>7.0702995745569197</v>
      </c>
      <c r="AT106" s="40">
        <v>0.43218947186446499</v>
      </c>
      <c r="AU106" s="32">
        <v>2.9954908934515898</v>
      </c>
      <c r="AV106" s="41">
        <f t="shared" si="68"/>
        <v>4.6020667085082438</v>
      </c>
      <c r="AW106" s="30">
        <f t="shared" si="69"/>
        <v>4.6162834713730518</v>
      </c>
    </row>
    <row r="107" spans="1:49" x14ac:dyDescent="0.3">
      <c r="A107" s="26">
        <v>100</v>
      </c>
      <c r="B107" s="26">
        <v>862011</v>
      </c>
      <c r="C107" s="27" t="s">
        <v>91</v>
      </c>
      <c r="D107" s="44">
        <v>138711</v>
      </c>
      <c r="E107" s="47" t="e">
        <f t="shared" si="54"/>
        <v>#NUM!</v>
      </c>
      <c r="F107" s="48" t="e">
        <f t="shared" si="55"/>
        <v>#NUM!</v>
      </c>
      <c r="G107" s="30" t="e">
        <f t="shared" si="56"/>
        <v>#NUM!</v>
      </c>
      <c r="H107" s="31" t="e">
        <f t="shared" si="39"/>
        <v>#NUM!</v>
      </c>
      <c r="I107" s="32">
        <v>38.208938007800398</v>
      </c>
      <c r="J107" s="32">
        <v>0</v>
      </c>
      <c r="K107" s="33" t="e">
        <f t="shared" si="57"/>
        <v>#NUM!</v>
      </c>
      <c r="L107" s="32">
        <v>2.5232317552321</v>
      </c>
      <c r="M107" s="32">
        <v>1.0092927020928399</v>
      </c>
      <c r="N107" s="32">
        <v>2.16277007591323</v>
      </c>
      <c r="O107" s="74">
        <v>5.0464635104642026</v>
      </c>
      <c r="P107" s="32">
        <v>0.21627700759132301</v>
      </c>
      <c r="Q107" s="32">
        <v>0.72092335863774304</v>
      </c>
      <c r="R107" s="32">
        <v>0.72092335863774304</v>
      </c>
      <c r="S107" s="32">
        <v>0</v>
      </c>
      <c r="T107" s="33" t="e">
        <f t="shared" si="58"/>
        <v>#NUM!</v>
      </c>
      <c r="U107" s="34" t="e">
        <f t="shared" si="59"/>
        <v>#NUM!</v>
      </c>
      <c r="V107" s="34">
        <v>5.0464635104642026</v>
      </c>
      <c r="W107" s="32">
        <v>910</v>
      </c>
      <c r="X107" s="74">
        <v>22.493500000000001</v>
      </c>
      <c r="Y107" s="74">
        <v>14.418467172754864</v>
      </c>
      <c r="Z107" s="33">
        <f t="shared" si="60"/>
        <v>18.008936430293755</v>
      </c>
      <c r="AA107" s="33">
        <f t="shared" si="61"/>
        <v>1</v>
      </c>
      <c r="AB107" s="32">
        <v>0</v>
      </c>
      <c r="AC107" s="32">
        <v>306.49315068493098</v>
      </c>
      <c r="AD107" s="32">
        <v>3227.4285714285702</v>
      </c>
      <c r="AE107" s="32">
        <v>4.0873015873015897</v>
      </c>
      <c r="AF107" s="32">
        <v>127.306188925081</v>
      </c>
      <c r="AG107" s="33">
        <f t="shared" si="62"/>
        <v>574.85108907823542</v>
      </c>
      <c r="AH107" s="34">
        <f t="shared" si="63"/>
        <v>2.1991044489961524</v>
      </c>
      <c r="AI107" s="35">
        <f t="shared" si="47"/>
        <v>15.43048780487805</v>
      </c>
      <c r="AJ107" s="30">
        <f t="shared" si="64"/>
        <v>34.745736303533086</v>
      </c>
      <c r="AK107" s="36">
        <v>1</v>
      </c>
      <c r="AL107" s="37">
        <v>1</v>
      </c>
      <c r="AM107" s="37">
        <v>1</v>
      </c>
      <c r="AN107" s="36">
        <f t="shared" si="65"/>
        <v>1</v>
      </c>
      <c r="AO107" s="36">
        <f t="shared" si="66"/>
        <v>1</v>
      </c>
      <c r="AP107" s="30">
        <f t="shared" si="67"/>
        <v>1</v>
      </c>
      <c r="AQ107" s="33">
        <v>38.326219512195124</v>
      </c>
      <c r="AR107" s="38">
        <v>0.100869645302054</v>
      </c>
      <c r="AS107" s="39">
        <v>70.725772514318905</v>
      </c>
      <c r="AT107" s="40">
        <v>7.5284569256259504</v>
      </c>
      <c r="AU107" s="32">
        <v>35.760141592575302</v>
      </c>
      <c r="AV107" s="41">
        <f t="shared" si="68"/>
        <v>50.290790800665626</v>
      </c>
      <c r="AW107" s="30">
        <f t="shared" si="69"/>
        <v>50.485333417707317</v>
      </c>
    </row>
    <row r="108" spans="1:49" x14ac:dyDescent="0.3">
      <c r="A108" s="26">
        <v>101</v>
      </c>
      <c r="B108" s="26">
        <v>2479011</v>
      </c>
      <c r="C108" s="27" t="s">
        <v>152</v>
      </c>
      <c r="D108" s="44">
        <v>61945</v>
      </c>
      <c r="E108" s="47" t="e">
        <f t="shared" si="54"/>
        <v>#NUM!</v>
      </c>
      <c r="F108" s="48" t="e">
        <f t="shared" si="55"/>
        <v>#NUM!</v>
      </c>
      <c r="G108" s="30" t="e">
        <f t="shared" si="56"/>
        <v>#NUM!</v>
      </c>
      <c r="H108" s="31" t="e">
        <f t="shared" si="39"/>
        <v>#NUM!</v>
      </c>
      <c r="I108" s="32">
        <v>9.6860117846476701</v>
      </c>
      <c r="J108" s="32">
        <v>1.6143352974412799</v>
      </c>
      <c r="K108" s="33">
        <f t="shared" si="57"/>
        <v>3.9542977524952443</v>
      </c>
      <c r="L108" s="32">
        <v>0</v>
      </c>
      <c r="M108" s="32">
        <v>0</v>
      </c>
      <c r="N108" s="32">
        <v>11.3003470820889</v>
      </c>
      <c r="O108" s="74">
        <v>12.914682379530229</v>
      </c>
      <c r="P108" s="32">
        <v>0</v>
      </c>
      <c r="Q108" s="32">
        <v>0</v>
      </c>
      <c r="R108" s="32">
        <v>0</v>
      </c>
      <c r="S108" s="32">
        <v>1.6143352974412799</v>
      </c>
      <c r="T108" s="33" t="e">
        <f t="shared" si="58"/>
        <v>#NUM!</v>
      </c>
      <c r="U108" s="34" t="e">
        <f t="shared" si="59"/>
        <v>#NUM!</v>
      </c>
      <c r="V108" s="34">
        <v>6.4573411897651143</v>
      </c>
      <c r="W108" s="32">
        <v>0</v>
      </c>
      <c r="X108" s="74">
        <v>18.231613718060817</v>
      </c>
      <c r="Y108" s="74">
        <v>166.16353216563078</v>
      </c>
      <c r="Z108" s="33">
        <f t="shared" si="60"/>
        <v>55.040251929586532</v>
      </c>
      <c r="AA108" s="33">
        <f t="shared" si="61"/>
        <v>25.179524477483447</v>
      </c>
      <c r="AB108" s="32">
        <v>28317</v>
      </c>
      <c r="AC108" s="32">
        <v>0</v>
      </c>
      <c r="AD108" s="32">
        <v>0</v>
      </c>
      <c r="AE108" s="32">
        <v>44.6354166666667</v>
      </c>
      <c r="AF108" s="32">
        <v>0</v>
      </c>
      <c r="AG108" s="33">
        <f t="shared" si="62"/>
        <v>3550.6308193577765</v>
      </c>
      <c r="AH108" s="34">
        <f t="shared" si="63"/>
        <v>8.7437897738021348</v>
      </c>
      <c r="AI108" s="35">
        <f t="shared" si="47"/>
        <v>34.003048780487809</v>
      </c>
      <c r="AJ108" s="30">
        <f t="shared" si="64"/>
        <v>76.723249252537173</v>
      </c>
      <c r="AK108" s="36">
        <v>1</v>
      </c>
      <c r="AL108" s="37">
        <v>10</v>
      </c>
      <c r="AM108" s="37">
        <v>1</v>
      </c>
      <c r="AN108" s="36">
        <f t="shared" si="65"/>
        <v>5.5</v>
      </c>
      <c r="AO108" s="36">
        <f t="shared" si="66"/>
        <v>3.25</v>
      </c>
      <c r="AP108" s="30">
        <f t="shared" si="67"/>
        <v>25.75</v>
      </c>
      <c r="AQ108" s="33">
        <v>78.570121951219519</v>
      </c>
      <c r="AR108" s="38">
        <v>1.3299691675983501E-2</v>
      </c>
      <c r="AS108" s="39">
        <v>10.193363112691801</v>
      </c>
      <c r="AT108" s="40">
        <v>1.7432963152689001</v>
      </c>
      <c r="AU108" s="32">
        <v>9.0490899204452298</v>
      </c>
      <c r="AV108" s="41">
        <f t="shared" si="68"/>
        <v>9.6042000915483623</v>
      </c>
      <c r="AW108" s="30">
        <f t="shared" si="69"/>
        <v>9.6381594493953369</v>
      </c>
    </row>
    <row r="109" spans="1:49" x14ac:dyDescent="0.3">
      <c r="A109" s="66"/>
      <c r="B109" s="45"/>
      <c r="C109" s="46"/>
      <c r="D109" s="28"/>
      <c r="E109" s="47"/>
      <c r="F109" s="48"/>
      <c r="G109" s="31"/>
      <c r="H109" s="31"/>
      <c r="I109" s="32"/>
      <c r="J109" s="32"/>
      <c r="K109" s="33"/>
      <c r="L109" s="32"/>
      <c r="M109" s="32"/>
      <c r="N109" s="32"/>
      <c r="O109" s="74"/>
      <c r="P109" s="32"/>
      <c r="Q109" s="32"/>
      <c r="R109" s="32"/>
      <c r="S109" s="32"/>
      <c r="T109" s="33"/>
      <c r="U109" s="34"/>
      <c r="V109" s="34"/>
      <c r="W109" s="32"/>
      <c r="X109" s="74"/>
      <c r="Y109" s="74"/>
      <c r="Z109" s="33"/>
      <c r="AA109" s="33"/>
      <c r="AB109" s="32"/>
      <c r="AC109" s="32"/>
      <c r="AD109" s="32"/>
      <c r="AE109" s="32"/>
      <c r="AF109" s="32"/>
      <c r="AG109" s="33"/>
      <c r="AH109" s="34"/>
      <c r="AI109" s="35"/>
      <c r="AJ109" s="35"/>
      <c r="AK109" s="36"/>
      <c r="AL109" s="37"/>
      <c r="AM109" s="37"/>
      <c r="AN109" s="36"/>
      <c r="AO109" s="36"/>
      <c r="AP109" s="36"/>
      <c r="AQ109" s="33"/>
      <c r="AR109" s="32"/>
      <c r="AS109" s="32"/>
      <c r="AT109" s="32"/>
      <c r="AU109" s="32"/>
      <c r="AV109" s="41"/>
      <c r="AW109"/>
    </row>
    <row r="110" spans="1:49" x14ac:dyDescent="0.3">
      <c r="A110" s="79" t="s">
        <v>165</v>
      </c>
      <c r="B110" s="79"/>
      <c r="C110" s="79"/>
      <c r="D110" s="67"/>
      <c r="E110" s="68" t="e">
        <f t="shared" ref="E110:AW110" si="70">MIN(E8:E108)</f>
        <v>#NUM!</v>
      </c>
      <c r="F110" s="67" t="e">
        <f t="shared" si="70"/>
        <v>#NUM!</v>
      </c>
      <c r="G110" s="67" t="e">
        <f t="shared" si="70"/>
        <v>#NUM!</v>
      </c>
      <c r="H110" s="67" t="e">
        <f t="shared" si="70"/>
        <v>#NUM!</v>
      </c>
      <c r="I110" s="67">
        <f t="shared" si="70"/>
        <v>0</v>
      </c>
      <c r="J110" s="67">
        <f t="shared" si="70"/>
        <v>0</v>
      </c>
      <c r="K110" s="67" t="e">
        <f t="shared" si="70"/>
        <v>#NUM!</v>
      </c>
      <c r="L110" s="67">
        <f t="shared" si="70"/>
        <v>0</v>
      </c>
      <c r="M110" s="67">
        <f t="shared" si="70"/>
        <v>0</v>
      </c>
      <c r="N110" s="67">
        <f t="shared" si="70"/>
        <v>0</v>
      </c>
      <c r="O110" s="75">
        <f t="shared" si="70"/>
        <v>2.9124799767001601</v>
      </c>
      <c r="P110" s="67">
        <f t="shared" si="70"/>
        <v>0</v>
      </c>
      <c r="Q110" s="67">
        <f t="shared" si="70"/>
        <v>0</v>
      </c>
      <c r="R110" s="67">
        <f t="shared" si="70"/>
        <v>0</v>
      </c>
      <c r="S110" s="67">
        <f t="shared" si="70"/>
        <v>0</v>
      </c>
      <c r="T110" s="67" t="e">
        <f t="shared" si="70"/>
        <v>#NUM!</v>
      </c>
      <c r="U110" s="67" t="e">
        <f t="shared" si="70"/>
        <v>#NUM!</v>
      </c>
      <c r="V110" s="67">
        <f t="shared" si="70"/>
        <v>0</v>
      </c>
      <c r="W110" s="67">
        <f t="shared" si="70"/>
        <v>0</v>
      </c>
      <c r="X110" s="75">
        <f t="shared" si="70"/>
        <v>9.3175645426055809</v>
      </c>
      <c r="Y110" s="75">
        <f t="shared" si="70"/>
        <v>14.418467172754864</v>
      </c>
      <c r="Z110" s="67">
        <f t="shared" si="70"/>
        <v>18.008936430293755</v>
      </c>
      <c r="AA110" s="67">
        <f t="shared" si="70"/>
        <v>1</v>
      </c>
      <c r="AB110" s="67">
        <f t="shared" si="70"/>
        <v>0</v>
      </c>
      <c r="AC110" s="67">
        <f t="shared" si="70"/>
        <v>0</v>
      </c>
      <c r="AD110" s="67">
        <f t="shared" si="70"/>
        <v>0</v>
      </c>
      <c r="AE110" s="67">
        <f t="shared" si="70"/>
        <v>0</v>
      </c>
      <c r="AF110" s="67">
        <f t="shared" si="70"/>
        <v>0</v>
      </c>
      <c r="AG110" s="67">
        <f t="shared" si="70"/>
        <v>29.634545161885942</v>
      </c>
      <c r="AH110" s="67">
        <f t="shared" si="70"/>
        <v>1</v>
      </c>
      <c r="AI110" s="67">
        <f t="shared" si="70"/>
        <v>0.5</v>
      </c>
      <c r="AJ110" s="67">
        <f t="shared" si="70"/>
        <v>1</v>
      </c>
      <c r="AK110" s="67">
        <f t="shared" si="70"/>
        <v>1</v>
      </c>
      <c r="AL110" s="67">
        <f t="shared" si="70"/>
        <v>1</v>
      </c>
      <c r="AM110" s="67">
        <f t="shared" si="70"/>
        <v>1</v>
      </c>
      <c r="AN110" s="67">
        <f t="shared" si="70"/>
        <v>1</v>
      </c>
      <c r="AO110" s="67">
        <f t="shared" si="70"/>
        <v>1</v>
      </c>
      <c r="AP110" s="67">
        <f t="shared" si="70"/>
        <v>1</v>
      </c>
      <c r="AQ110" s="67">
        <f t="shared" si="70"/>
        <v>1</v>
      </c>
      <c r="AR110" s="69">
        <f t="shared" si="70"/>
        <v>0</v>
      </c>
      <c r="AS110" s="67">
        <f t="shared" si="70"/>
        <v>1</v>
      </c>
      <c r="AT110" s="67">
        <f t="shared" si="70"/>
        <v>0</v>
      </c>
      <c r="AU110" s="67">
        <f t="shared" si="70"/>
        <v>1</v>
      </c>
      <c r="AV110" s="67">
        <f t="shared" si="70"/>
        <v>1</v>
      </c>
      <c r="AW110" s="67">
        <f t="shared" si="70"/>
        <v>1</v>
      </c>
    </row>
    <row r="111" spans="1:49" x14ac:dyDescent="0.3">
      <c r="A111" s="79" t="s">
        <v>166</v>
      </c>
      <c r="B111" s="79"/>
      <c r="C111" s="79"/>
      <c r="D111" s="67"/>
      <c r="E111" s="68" t="e">
        <f t="shared" ref="E111:AW111" si="71">MAX(E8:E108)</f>
        <v>#NUM!</v>
      </c>
      <c r="F111" s="67" t="e">
        <f t="shared" si="71"/>
        <v>#NUM!</v>
      </c>
      <c r="G111" s="67" t="e">
        <f t="shared" si="71"/>
        <v>#NUM!</v>
      </c>
      <c r="H111" s="67" t="e">
        <f t="shared" si="71"/>
        <v>#NUM!</v>
      </c>
      <c r="I111" s="67">
        <f t="shared" si="71"/>
        <v>83.940254289593895</v>
      </c>
      <c r="J111" s="67">
        <f t="shared" si="71"/>
        <v>4.6304871272457904</v>
      </c>
      <c r="K111" s="67" t="e">
        <f t="shared" si="71"/>
        <v>#NUM!</v>
      </c>
      <c r="L111" s="67">
        <f t="shared" si="71"/>
        <v>17.4585694716768</v>
      </c>
      <c r="M111" s="67">
        <f t="shared" si="71"/>
        <v>6.44624103569606</v>
      </c>
      <c r="N111" s="67">
        <f t="shared" si="71"/>
        <v>15.483408305626201</v>
      </c>
      <c r="O111" s="75">
        <f t="shared" si="71"/>
        <v>19.990671020190575</v>
      </c>
      <c r="P111" s="67">
        <f t="shared" si="71"/>
        <v>0.60441300328879499</v>
      </c>
      <c r="Q111" s="67">
        <f t="shared" si="71"/>
        <v>3.2433834976647602</v>
      </c>
      <c r="R111" s="67">
        <f t="shared" si="71"/>
        <v>1.5939557199101</v>
      </c>
      <c r="S111" s="67">
        <f t="shared" si="71"/>
        <v>4.1109969167523097</v>
      </c>
      <c r="T111" s="67" t="e">
        <f t="shared" si="71"/>
        <v>#NUM!</v>
      </c>
      <c r="U111" s="67" t="e">
        <f t="shared" si="71"/>
        <v>#NUM!</v>
      </c>
      <c r="V111" s="67">
        <f t="shared" si="71"/>
        <v>21.487470118986867</v>
      </c>
      <c r="W111" s="67">
        <f t="shared" si="71"/>
        <v>7272.1323529411802</v>
      </c>
      <c r="X111" s="75">
        <f t="shared" si="71"/>
        <v>29.841305998481396</v>
      </c>
      <c r="Y111" s="75">
        <f t="shared" si="71"/>
        <v>376.88548969619717</v>
      </c>
      <c r="Z111" s="67">
        <f t="shared" si="71"/>
        <v>169.628966751566</v>
      </c>
      <c r="AA111" s="67">
        <f t="shared" si="71"/>
        <v>100</v>
      </c>
      <c r="AB111" s="67">
        <f t="shared" si="71"/>
        <v>353779</v>
      </c>
      <c r="AC111" s="67">
        <f t="shared" si="71"/>
        <v>993.71428571428601</v>
      </c>
      <c r="AD111" s="67">
        <f t="shared" si="71"/>
        <v>42750</v>
      </c>
      <c r="AE111" s="67">
        <f t="shared" si="71"/>
        <v>577.36683417085396</v>
      </c>
      <c r="AF111" s="67">
        <f t="shared" si="71"/>
        <v>530.23474178403796</v>
      </c>
      <c r="AG111" s="67">
        <f t="shared" si="71"/>
        <v>45043.592997993699</v>
      </c>
      <c r="AH111" s="67">
        <f t="shared" si="71"/>
        <v>100</v>
      </c>
      <c r="AI111" s="67">
        <f t="shared" si="71"/>
        <v>44.301631097560971</v>
      </c>
      <c r="AJ111" s="67">
        <f t="shared" si="71"/>
        <v>100</v>
      </c>
      <c r="AK111" s="67">
        <f t="shared" si="71"/>
        <v>10</v>
      </c>
      <c r="AL111" s="67">
        <f t="shared" si="71"/>
        <v>10</v>
      </c>
      <c r="AM111" s="67">
        <f t="shared" si="71"/>
        <v>10</v>
      </c>
      <c r="AN111" s="67">
        <f t="shared" si="71"/>
        <v>10</v>
      </c>
      <c r="AO111" s="67">
        <f t="shared" si="71"/>
        <v>10</v>
      </c>
      <c r="AP111" s="67">
        <f t="shared" si="71"/>
        <v>100</v>
      </c>
      <c r="AQ111" s="67">
        <f t="shared" si="71"/>
        <v>100</v>
      </c>
      <c r="AR111" s="69">
        <f t="shared" si="71"/>
        <v>0.14321956609161501</v>
      </c>
      <c r="AS111" s="67">
        <f t="shared" si="71"/>
        <v>100</v>
      </c>
      <c r="AT111" s="67">
        <f t="shared" si="71"/>
        <v>21.441720358129</v>
      </c>
      <c r="AU111" s="67">
        <f t="shared" si="71"/>
        <v>100</v>
      </c>
      <c r="AV111" s="67">
        <f t="shared" si="71"/>
        <v>99.610799447897918</v>
      </c>
      <c r="AW111" s="67">
        <f t="shared" si="71"/>
        <v>100</v>
      </c>
    </row>
    <row r="112" spans="1:49" x14ac:dyDescent="0.3">
      <c r="AK112" s="36"/>
      <c r="AL112" s="37"/>
      <c r="AM112" s="37"/>
    </row>
    <row r="113" spans="3:49" x14ac:dyDescent="0.3">
      <c r="C113" s="42" t="s">
        <v>217</v>
      </c>
      <c r="D113" s="78">
        <f>MEDIAN(D8:D108)</f>
        <v>74140</v>
      </c>
      <c r="E113" s="78" t="e">
        <f t="shared" ref="E113:AW113" si="72">MEDIAN(E8:E108)</f>
        <v>#NUM!</v>
      </c>
      <c r="F113" s="78" t="e">
        <f t="shared" si="72"/>
        <v>#NUM!</v>
      </c>
      <c r="G113" s="78" t="e">
        <f t="shared" si="72"/>
        <v>#NUM!</v>
      </c>
      <c r="H113" s="78" t="e">
        <f t="shared" si="72"/>
        <v>#NUM!</v>
      </c>
      <c r="I113" s="78">
        <f t="shared" si="72"/>
        <v>20.9135017567341</v>
      </c>
      <c r="J113" s="78">
        <f t="shared" si="72"/>
        <v>1.28391313899644</v>
      </c>
      <c r="K113" s="78" t="e">
        <f t="shared" si="72"/>
        <v>#NUM!</v>
      </c>
      <c r="L113" s="78">
        <f t="shared" si="72"/>
        <v>1.5608185260944201</v>
      </c>
      <c r="M113" s="78">
        <f t="shared" si="72"/>
        <v>0.64136825227151295</v>
      </c>
      <c r="N113" s="78">
        <f t="shared" si="72"/>
        <v>2.0764335177898401</v>
      </c>
      <c r="O113" s="78">
        <f t="shared" si="72"/>
        <v>10.079805766525403</v>
      </c>
      <c r="P113" s="78">
        <f t="shared" si="72"/>
        <v>0.107587037913672</v>
      </c>
      <c r="Q113" s="78">
        <f t="shared" si="72"/>
        <v>0</v>
      </c>
      <c r="R113" s="78">
        <f t="shared" si="72"/>
        <v>0</v>
      </c>
      <c r="S113" s="78">
        <f t="shared" si="72"/>
        <v>0.52557652459895199</v>
      </c>
      <c r="T113" s="78" t="e">
        <f t="shared" si="72"/>
        <v>#NUM!</v>
      </c>
      <c r="U113" s="78" t="e">
        <f t="shared" si="72"/>
        <v>#NUM!</v>
      </c>
      <c r="V113" s="78">
        <f t="shared" si="72"/>
        <v>7.2720221069472046</v>
      </c>
      <c r="W113" s="78">
        <f t="shared" si="72"/>
        <v>360</v>
      </c>
      <c r="X113" s="78">
        <f t="shared" si="72"/>
        <v>18.931636615468328</v>
      </c>
      <c r="Y113" s="78">
        <f t="shared" si="72"/>
        <v>173.91609219078006</v>
      </c>
      <c r="Z113" s="78">
        <f t="shared" si="72"/>
        <v>56.538931965850473</v>
      </c>
      <c r="AA113" s="78">
        <f t="shared" si="72"/>
        <v>26.158084653706513</v>
      </c>
      <c r="AB113" s="78">
        <f t="shared" si="72"/>
        <v>9834</v>
      </c>
      <c r="AC113" s="78">
        <f t="shared" si="72"/>
        <v>0</v>
      </c>
      <c r="AD113" s="78">
        <f t="shared" si="72"/>
        <v>3380</v>
      </c>
      <c r="AE113" s="78">
        <f t="shared" si="72"/>
        <v>15.625</v>
      </c>
      <c r="AF113" s="78">
        <f t="shared" si="72"/>
        <v>0</v>
      </c>
      <c r="AG113" s="78">
        <f t="shared" si="72"/>
        <v>2196.4907332867797</v>
      </c>
      <c r="AH113" s="78">
        <f t="shared" si="72"/>
        <v>5.7656053810319623</v>
      </c>
      <c r="AI113" s="78">
        <f t="shared" si="72"/>
        <v>26.787820121951224</v>
      </c>
      <c r="AJ113" s="78">
        <f t="shared" si="72"/>
        <v>60.41546300585339</v>
      </c>
      <c r="AK113" s="78">
        <f t="shared" si="72"/>
        <v>4.4249999999999998</v>
      </c>
      <c r="AL113" s="78">
        <f t="shared" si="72"/>
        <v>10</v>
      </c>
      <c r="AM113" s="78">
        <f t="shared" si="72"/>
        <v>1</v>
      </c>
      <c r="AN113" s="78">
        <f t="shared" si="72"/>
        <v>5.5</v>
      </c>
      <c r="AO113" s="78">
        <f t="shared" si="72"/>
        <v>3.5687499999999996</v>
      </c>
      <c r="AP113" s="78">
        <f t="shared" si="72"/>
        <v>29.256249999999998</v>
      </c>
      <c r="AQ113" s="78">
        <f t="shared" si="72"/>
        <v>59.152439024390247</v>
      </c>
      <c r="AR113" s="78">
        <f t="shared" si="72"/>
        <v>1.84064208092166E-2</v>
      </c>
      <c r="AS113" s="78">
        <f t="shared" si="72"/>
        <v>13.723370904131899</v>
      </c>
      <c r="AT113" s="78">
        <f t="shared" si="72"/>
        <v>1.85999671160802</v>
      </c>
      <c r="AU113" s="78">
        <f t="shared" si="72"/>
        <v>9.5879151193846699</v>
      </c>
      <c r="AV113" s="78">
        <f t="shared" si="72"/>
        <v>11.81514063728333</v>
      </c>
      <c r="AW113" s="78">
        <f t="shared" si="72"/>
        <v>11.857826212602252</v>
      </c>
    </row>
    <row r="114" spans="3:49" x14ac:dyDescent="0.3">
      <c r="AK114" s="36"/>
      <c r="AL114" s="37"/>
      <c r="AM114" s="37"/>
    </row>
    <row r="115" spans="3:49" x14ac:dyDescent="0.3">
      <c r="AK115" s="36"/>
      <c r="AL115" s="37"/>
      <c r="AM115" s="37"/>
    </row>
    <row r="116" spans="3:49" x14ac:dyDescent="0.3">
      <c r="AK116" s="36"/>
      <c r="AL116" s="37"/>
      <c r="AM116" s="37"/>
    </row>
    <row r="117" spans="3:49" x14ac:dyDescent="0.3">
      <c r="AK117" s="36"/>
      <c r="AL117" s="37"/>
      <c r="AM117" s="37"/>
    </row>
    <row r="118" spans="3:49" x14ac:dyDescent="0.3">
      <c r="AK118" s="36"/>
      <c r="AL118" s="37"/>
      <c r="AM118" s="37"/>
    </row>
    <row r="119" spans="3:49" x14ac:dyDescent="0.3">
      <c r="AK119" s="36"/>
      <c r="AL119" s="37"/>
      <c r="AM119" s="37"/>
    </row>
    <row r="120" spans="3:49" x14ac:dyDescent="0.3">
      <c r="AK120" s="36"/>
      <c r="AL120" s="37"/>
      <c r="AM120" s="37"/>
    </row>
    <row r="121" spans="3:49" x14ac:dyDescent="0.3">
      <c r="AK121" s="36"/>
      <c r="AL121" s="37"/>
      <c r="AM121" s="37"/>
    </row>
    <row r="122" spans="3:49" x14ac:dyDescent="0.3">
      <c r="AK122" s="36"/>
      <c r="AL122" s="37"/>
      <c r="AM122" s="37"/>
    </row>
    <row r="123" spans="3:49" x14ac:dyDescent="0.3">
      <c r="AK123" s="36"/>
      <c r="AL123" s="37"/>
      <c r="AM123" s="37"/>
    </row>
    <row r="124" spans="3:49" x14ac:dyDescent="0.3">
      <c r="AK124" s="36"/>
      <c r="AL124" s="37"/>
      <c r="AM124" s="37"/>
    </row>
    <row r="125" spans="3:49" x14ac:dyDescent="0.3">
      <c r="AK125" s="36"/>
      <c r="AL125" s="37"/>
      <c r="AM125" s="37"/>
    </row>
    <row r="126" spans="3:49" x14ac:dyDescent="0.3">
      <c r="AK126" s="36"/>
      <c r="AL126" s="37"/>
      <c r="AM126" s="37"/>
    </row>
    <row r="127" spans="3:49" x14ac:dyDescent="0.3">
      <c r="AK127" s="36"/>
      <c r="AL127" s="37"/>
      <c r="AM127" s="37"/>
    </row>
    <row r="128" spans="3:49" x14ac:dyDescent="0.3">
      <c r="AK128" s="36"/>
      <c r="AL128" s="37"/>
      <c r="AM128" s="37"/>
    </row>
    <row r="129" spans="37:39" x14ac:dyDescent="0.3">
      <c r="AK129" s="36"/>
      <c r="AL129" s="37"/>
      <c r="AM129" s="37"/>
    </row>
    <row r="130" spans="37:39" x14ac:dyDescent="0.3">
      <c r="AK130" s="36"/>
      <c r="AL130" s="37"/>
      <c r="AM130" s="37"/>
    </row>
    <row r="131" spans="37:39" x14ac:dyDescent="0.3">
      <c r="AK131" s="36"/>
      <c r="AL131" s="37"/>
      <c r="AM131" s="37"/>
    </row>
    <row r="132" spans="37:39" x14ac:dyDescent="0.3">
      <c r="AK132" s="36"/>
      <c r="AL132" s="37"/>
      <c r="AM132" s="37"/>
    </row>
    <row r="133" spans="37:39" x14ac:dyDescent="0.3">
      <c r="AK133" s="36"/>
      <c r="AL133" s="37"/>
      <c r="AM133" s="37"/>
    </row>
    <row r="134" spans="37:39" x14ac:dyDescent="0.3">
      <c r="AK134" s="36"/>
      <c r="AL134" s="37"/>
      <c r="AM134" s="37"/>
    </row>
    <row r="135" spans="37:39" x14ac:dyDescent="0.3">
      <c r="AK135" s="36"/>
      <c r="AL135" s="37"/>
      <c r="AM135" s="37"/>
    </row>
    <row r="136" spans="37:39" x14ac:dyDescent="0.3">
      <c r="AK136" s="36"/>
      <c r="AL136" s="37"/>
      <c r="AM136" s="37"/>
    </row>
    <row r="137" spans="37:39" x14ac:dyDescent="0.3">
      <c r="AK137" s="36"/>
      <c r="AL137" s="37"/>
      <c r="AM137" s="37"/>
    </row>
    <row r="138" spans="37:39" x14ac:dyDescent="0.3">
      <c r="AK138" s="36"/>
      <c r="AL138" s="37"/>
      <c r="AM138" s="37"/>
    </row>
    <row r="139" spans="37:39" x14ac:dyDescent="0.3">
      <c r="AK139" s="36"/>
      <c r="AL139" s="37"/>
      <c r="AM139" s="37"/>
    </row>
    <row r="140" spans="37:39" x14ac:dyDescent="0.3">
      <c r="AK140" s="36"/>
      <c r="AL140" s="37"/>
      <c r="AM140" s="37"/>
    </row>
    <row r="141" spans="37:39" x14ac:dyDescent="0.3">
      <c r="AK141" s="36"/>
      <c r="AL141" s="37"/>
      <c r="AM141" s="37"/>
    </row>
    <row r="142" spans="37:39" x14ac:dyDescent="0.3">
      <c r="AK142" s="36"/>
      <c r="AL142" s="37"/>
      <c r="AM142" s="37"/>
    </row>
    <row r="143" spans="37:39" x14ac:dyDescent="0.3">
      <c r="AK143" s="36"/>
      <c r="AL143" s="37"/>
      <c r="AM143" s="37"/>
    </row>
    <row r="144" spans="37:39" x14ac:dyDescent="0.3">
      <c r="AK144" s="36"/>
      <c r="AL144" s="37"/>
      <c r="AM144" s="37"/>
    </row>
    <row r="145" spans="37:39" x14ac:dyDescent="0.3">
      <c r="AK145" s="36"/>
      <c r="AL145" s="37"/>
      <c r="AM145" s="37"/>
    </row>
    <row r="146" spans="37:39" x14ac:dyDescent="0.3">
      <c r="AK146" s="36"/>
      <c r="AL146" s="37"/>
      <c r="AM146" s="37"/>
    </row>
    <row r="147" spans="37:39" x14ac:dyDescent="0.3">
      <c r="AK147" s="36"/>
      <c r="AL147" s="37"/>
      <c r="AM147" s="37"/>
    </row>
    <row r="148" spans="37:39" x14ac:dyDescent="0.3">
      <c r="AK148" s="36"/>
      <c r="AL148" s="37"/>
      <c r="AM148" s="37"/>
    </row>
    <row r="149" spans="37:39" x14ac:dyDescent="0.3">
      <c r="AK149" s="36"/>
      <c r="AL149" s="37"/>
      <c r="AM149" s="37"/>
    </row>
    <row r="150" spans="37:39" x14ac:dyDescent="0.3">
      <c r="AK150" s="36"/>
      <c r="AL150" s="37"/>
      <c r="AM150" s="37"/>
    </row>
    <row r="151" spans="37:39" x14ac:dyDescent="0.3">
      <c r="AK151" s="36"/>
      <c r="AL151" s="37"/>
      <c r="AM151" s="37"/>
    </row>
  </sheetData>
  <mergeCells count="31">
    <mergeCell ref="A110:C110"/>
    <mergeCell ref="A111:C111"/>
    <mergeCell ref="AQ3:AQ5"/>
    <mergeCell ref="AR3:AW3"/>
    <mergeCell ref="I4:K4"/>
    <mergeCell ref="T4:T5"/>
    <mergeCell ref="U4:U5"/>
    <mergeCell ref="X4:AA4"/>
    <mergeCell ref="AG4:AG5"/>
    <mergeCell ref="AH4:AH5"/>
    <mergeCell ref="AL4:AN4"/>
    <mergeCell ref="AO4:AO5"/>
    <mergeCell ref="B3:B6"/>
    <mergeCell ref="C3:C6"/>
    <mergeCell ref="D3:D4"/>
    <mergeCell ref="G3:G5"/>
    <mergeCell ref="H3:H5"/>
    <mergeCell ref="I3:U3"/>
    <mergeCell ref="E1:AW1"/>
    <mergeCell ref="E2:E5"/>
    <mergeCell ref="F2:F6"/>
    <mergeCell ref="G2:AH2"/>
    <mergeCell ref="AI2:AQ2"/>
    <mergeCell ref="AR2:AW2"/>
    <mergeCell ref="W3:AH3"/>
    <mergeCell ref="AI3:AI5"/>
    <mergeCell ref="AJ3:AJ5"/>
    <mergeCell ref="AK3:AN3"/>
    <mergeCell ref="AR4:AW4"/>
    <mergeCell ref="AR5:AS5"/>
    <mergeCell ref="AT5:AU5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WSKAŹNIK WYNIKI wartości</vt:lpstr>
      <vt:lpstr>WSKAŹNIK WYNIKI</vt:lpstr>
      <vt:lpstr>WSKAŹNIK BUDOWA DANE</vt:lpstr>
      <vt:lpstr>'WSKAŹNIK BUDOWA DANE'!_FilterDatabase_0</vt:lpstr>
      <vt:lpstr>'WSKAŹNIK BUDOWA DANE'!_FiltrujBazeDanych</vt:lpstr>
      <vt:lpstr>'WSKAŹNIK WYNIKI'!_FiltrujBazeDanych</vt:lpstr>
      <vt:lpstr>'WSKAŹNIK WYNIKI wartości'!_FiltrujBazeDanych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Tomasz Kukołowicz</cp:lastModifiedBy>
  <cp:revision>8</cp:revision>
  <dcterms:created xsi:type="dcterms:W3CDTF">2016-11-04T14:01:59Z</dcterms:created>
  <dcterms:modified xsi:type="dcterms:W3CDTF">2017-07-11T14:00:58Z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